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ownloads\"/>
    </mc:Choice>
  </mc:AlternateContent>
  <bookViews>
    <workbookView xWindow="0" yWindow="0" windowWidth="28800" windowHeight="11730" firstSheet="1" activeTab="1"/>
  </bookViews>
  <sheets>
    <sheet name="AP" sheetId="12" state="hidden" r:id="rId1"/>
    <sheet name="ANEXO B" sheetId="32" r:id="rId2"/>
  </sheets>
  <externalReferences>
    <externalReference r:id="rId3"/>
  </externalReferences>
  <definedNames>
    <definedName name="_xlnm._FilterDatabase" localSheetId="0" hidden="1">AP!$A$1:$K$2188</definedName>
    <definedName name="A1.1" localSheetId="1">#REF!</definedName>
    <definedName name="A1.1">#REF!</definedName>
    <definedName name="_xlnm.Print_Area" localSheetId="1">'ANEXO B'!$A$1:$F$1030</definedName>
    <definedName name="_xlnm.Print_Area" localSheetId="0">AP!$B$2:$F$1792</definedName>
    <definedName name="CC1.1" localSheetId="1">[1]Contables!$D$7</definedName>
    <definedName name="CC1.1">#REF!</definedName>
  </definedNames>
  <calcPr calcId="162913"/>
</workbook>
</file>

<file path=xl/calcChain.xml><?xml version="1.0" encoding="utf-8"?>
<calcChain xmlns="http://schemas.openxmlformats.org/spreadsheetml/2006/main">
  <c r="C884" i="32" l="1"/>
  <c r="C855" i="32"/>
  <c r="C685" i="32"/>
  <c r="C655" i="32"/>
  <c r="C401" i="32"/>
  <c r="C365" i="32"/>
  <c r="C359" i="32"/>
  <c r="F3201" i="12" l="1"/>
  <c r="F3200" i="12"/>
  <c r="F3199" i="12" l="1"/>
  <c r="F3198" i="12"/>
  <c r="F3193" i="12" l="1"/>
  <c r="F3192" i="12"/>
  <c r="F3191" i="12"/>
  <c r="F3190" i="12"/>
  <c r="F3194" i="12" l="1"/>
  <c r="F3202" i="12"/>
  <c r="F3175" i="12"/>
  <c r="F3176" i="12" s="1"/>
  <c r="F3174" i="12"/>
  <c r="F3177" i="12" l="1"/>
  <c r="F3203" i="12"/>
  <c r="F3204" i="12" s="1"/>
  <c r="F3185" i="12" l="1"/>
  <c r="F3184" i="12"/>
  <c r="F3183" i="12"/>
  <c r="F3182" i="12"/>
  <c r="F3181" i="12"/>
  <c r="F3186" i="12" l="1"/>
  <c r="F3169" i="12" l="1"/>
  <c r="F3168" i="12"/>
  <c r="F3167" i="12"/>
  <c r="F3165" i="12"/>
  <c r="D3164" i="12"/>
  <c r="F3164" i="12" s="1"/>
  <c r="F3163" i="12"/>
  <c r="F3157" i="12"/>
  <c r="F3158" i="12" s="1"/>
  <c r="F3156" i="12"/>
  <c r="D3155" i="12"/>
  <c r="F3155" i="12" s="1"/>
  <c r="D3154" i="12"/>
  <c r="F3154" i="12" s="1"/>
  <c r="F3153" i="12"/>
  <c r="F3152" i="12"/>
  <c r="F3159" i="12" l="1"/>
  <c r="F3170" i="12"/>
  <c r="F3147" i="12" l="1"/>
  <c r="F3146" i="12"/>
  <c r="F3144" i="12"/>
  <c r="F3143" i="12"/>
  <c r="F3138" i="12"/>
  <c r="F3137" i="12"/>
  <c r="F3136" i="12"/>
  <c r="F3135" i="12"/>
  <c r="F3134" i="12"/>
  <c r="F3129" i="12"/>
  <c r="F3128" i="12"/>
  <c r="F3126" i="12"/>
  <c r="F3125" i="12"/>
  <c r="F3120" i="12"/>
  <c r="F3118" i="12"/>
  <c r="F3119" i="12" s="1"/>
  <c r="F3117" i="12"/>
  <c r="F3116" i="12"/>
  <c r="F3115" i="12"/>
  <c r="F3114" i="12"/>
  <c r="F3108" i="12"/>
  <c r="F3109" i="12" s="1"/>
  <c r="F3107" i="12"/>
  <c r="F3106" i="12"/>
  <c r="F3105" i="12"/>
  <c r="F3104" i="12"/>
  <c r="F3103" i="12"/>
  <c r="F3097" i="12"/>
  <c r="F3098" i="12" s="1"/>
  <c r="F3096" i="12"/>
  <c r="F3095" i="12"/>
  <c r="F3094" i="12"/>
  <c r="F3093" i="12"/>
  <c r="F3139" i="12" l="1"/>
  <c r="F3121" i="12"/>
  <c r="F3099" i="12"/>
  <c r="F3110" i="12"/>
  <c r="F3127" i="12"/>
  <c r="F3130" i="12" s="1"/>
  <c r="F3145" i="12"/>
  <c r="F3148" i="12" s="1"/>
  <c r="F3086" i="12" l="1"/>
  <c r="F3087" i="12" s="1"/>
  <c r="F3088" i="12"/>
  <c r="F3085" i="12"/>
  <c r="F3084" i="12"/>
  <c r="F3089" i="12" l="1"/>
  <c r="F3079" i="12"/>
  <c r="F3077" i="12"/>
  <c r="F3076" i="12"/>
  <c r="F3078" i="12" s="1"/>
  <c r="F3075" i="12"/>
  <c r="F3074" i="12"/>
  <c r="F3073" i="12"/>
  <c r="F3072" i="12"/>
  <c r="F3067" i="12"/>
  <c r="F3065" i="12"/>
  <c r="F3064" i="12"/>
  <c r="F3066" i="12" s="1"/>
  <c r="F3063" i="12"/>
  <c r="F3062" i="12"/>
  <c r="F3061" i="12"/>
  <c r="F3060" i="12"/>
  <c r="F3055" i="12"/>
  <c r="F3053" i="12"/>
  <c r="F3054" i="12" s="1"/>
  <c r="F3052" i="12"/>
  <c r="F3051" i="12"/>
  <c r="F3080" i="12" l="1"/>
  <c r="F3068" i="12"/>
  <c r="F3056" i="12"/>
  <c r="F3046" i="12" l="1"/>
  <c r="F3045" i="12"/>
  <c r="F3044" i="12"/>
  <c r="F3043" i="12"/>
  <c r="F3042" i="12"/>
  <c r="F3041" i="12"/>
  <c r="F3036" i="12"/>
  <c r="F3035" i="12"/>
  <c r="F3034" i="12"/>
  <c r="F3029" i="12"/>
  <c r="F3027" i="12"/>
  <c r="F3028" i="12" s="1"/>
  <c r="F3026" i="12"/>
  <c r="F3025" i="12"/>
  <c r="F3024" i="12"/>
  <c r="F3019" i="12"/>
  <c r="F3017" i="12"/>
  <c r="F3018" i="12" s="1"/>
  <c r="F3016" i="12"/>
  <c r="F3015" i="12"/>
  <c r="F3010" i="12"/>
  <c r="F3009" i="12"/>
  <c r="F3007" i="12"/>
  <c r="F3006" i="12"/>
  <c r="F3005" i="12"/>
  <c r="F3004" i="12"/>
  <c r="F3003" i="12"/>
  <c r="F3002" i="12"/>
  <c r="F3001" i="12"/>
  <c r="F2996" i="12"/>
  <c r="F2995" i="12"/>
  <c r="F2993" i="12"/>
  <c r="F2994" i="12" s="1"/>
  <c r="F2992" i="12"/>
  <c r="D2991" i="12"/>
  <c r="F2991" i="12" s="1"/>
  <c r="F2986" i="12"/>
  <c r="F2984" i="12"/>
  <c r="F2985" i="12" s="1"/>
  <c r="F2983" i="12"/>
  <c r="F2978" i="12"/>
  <c r="F2977" i="12"/>
  <c r="F2976" i="12"/>
  <c r="F2975" i="12"/>
  <c r="F2970" i="12"/>
  <c r="F2969" i="12"/>
  <c r="F2968" i="12"/>
  <c r="F2967" i="12"/>
  <c r="F2966" i="12"/>
  <c r="F2965" i="12"/>
  <c r="F2960" i="12"/>
  <c r="F2959" i="12"/>
  <c r="F2957" i="12"/>
  <c r="F2956" i="12"/>
  <c r="F2958" i="12" s="1"/>
  <c r="F2951" i="12"/>
  <c r="F2950" i="12"/>
  <c r="F2948" i="12"/>
  <c r="F2947" i="12"/>
  <c r="F2942" i="12"/>
  <c r="F2941" i="12"/>
  <c r="F2940" i="12"/>
  <c r="F2939" i="12"/>
  <c r="F2938" i="12"/>
  <c r="F2937" i="12"/>
  <c r="F2932" i="12"/>
  <c r="F2931" i="12"/>
  <c r="F2930" i="12"/>
  <c r="F2929" i="12"/>
  <c r="F2923" i="12"/>
  <c r="F2924" i="12" s="1"/>
  <c r="F2922" i="12"/>
  <c r="F2916" i="12"/>
  <c r="F2917" i="12" s="1"/>
  <c r="F2915" i="12"/>
  <c r="D2914" i="12"/>
  <c r="F2914" i="12" s="1"/>
  <c r="D2913" i="12"/>
  <c r="F2913" i="12" s="1"/>
  <c r="F2912" i="12"/>
  <c r="F2911" i="12"/>
  <c r="F3008" i="12" l="1"/>
  <c r="F3047" i="12"/>
  <c r="F3037" i="12"/>
  <c r="F2933" i="12"/>
  <c r="F2971" i="12"/>
  <c r="F2979" i="12"/>
  <c r="F2943" i="12"/>
  <c r="F2925" i="12"/>
  <c r="F3011" i="12"/>
  <c r="F3030" i="12"/>
  <c r="F2997" i="12"/>
  <c r="F2987" i="12"/>
  <c r="F2949" i="12"/>
  <c r="F2952" i="12" s="1"/>
  <c r="F2918" i="12"/>
  <c r="F3020" i="12"/>
  <c r="F2961" i="12"/>
  <c r="F2473" i="12" l="1"/>
  <c r="F2905" i="12" l="1"/>
  <c r="F2906" i="12" s="1"/>
  <c r="F2890" i="12"/>
  <c r="F2891" i="12" s="1"/>
  <c r="F2904" i="12"/>
  <c r="F2898" i="12"/>
  <c r="F2899" i="12" s="1"/>
  <c r="F2897" i="12"/>
  <c r="F2896" i="12"/>
  <c r="F2889" i="12"/>
  <c r="F2892" i="12" l="1"/>
  <c r="F2900" i="12"/>
  <c r="F2907" i="12"/>
  <c r="F2883" i="12" l="1"/>
  <c r="F2884" i="12" s="1"/>
  <c r="F2882" i="12"/>
  <c r="F2881" i="12"/>
  <c r="F2880" i="12"/>
  <c r="F2879" i="12"/>
  <c r="F2885" i="12" l="1"/>
  <c r="F2874" i="12" l="1"/>
  <c r="F2873" i="12"/>
  <c r="D2872" i="12"/>
  <c r="F2872" i="12" s="1"/>
  <c r="F2871" i="12"/>
  <c r="F2870" i="12"/>
  <c r="F2869" i="12"/>
  <c r="F2868" i="12"/>
  <c r="F2863" i="12"/>
  <c r="F2862" i="12"/>
  <c r="D2861" i="12"/>
  <c r="F2861" i="12" s="1"/>
  <c r="D2860" i="12"/>
  <c r="F2860" i="12" s="1"/>
  <c r="D2859" i="12"/>
  <c r="F2859" i="12" s="1"/>
  <c r="D2858" i="12"/>
  <c r="F2858" i="12" s="1"/>
  <c r="D2857" i="12"/>
  <c r="F2857" i="12" s="1"/>
  <c r="F2875" i="12" l="1"/>
  <c r="F2864" i="12"/>
  <c r="F2852" i="12" l="1"/>
  <c r="F2850" i="12"/>
  <c r="F2849" i="12"/>
  <c r="F2848" i="12"/>
  <c r="F2843" i="12"/>
  <c r="F2841" i="12"/>
  <c r="F2842" i="12" s="1"/>
  <c r="F2840" i="12"/>
  <c r="F2839" i="12"/>
  <c r="F2833" i="12"/>
  <c r="F2834" i="12" s="1"/>
  <c r="F2832" i="12"/>
  <c r="F2831" i="12"/>
  <c r="F2830" i="12"/>
  <c r="F2824" i="12"/>
  <c r="F2825" i="12" s="1"/>
  <c r="F2823" i="12"/>
  <c r="F2822" i="12"/>
  <c r="F2821" i="12"/>
  <c r="F2815" i="12"/>
  <c r="F2816" i="12" s="1"/>
  <c r="F2814" i="12"/>
  <c r="F2813" i="12"/>
  <c r="F2812" i="12"/>
  <c r="F2807" i="12"/>
  <c r="F2806" i="12"/>
  <c r="F2804" i="12"/>
  <c r="F2805" i="12" s="1"/>
  <c r="F2803" i="12"/>
  <c r="F2802" i="12"/>
  <c r="F2797" i="12"/>
  <c r="F2795" i="12"/>
  <c r="F2796" i="12" s="1"/>
  <c r="F2794" i="12"/>
  <c r="F2793" i="12"/>
  <c r="F2826" i="12" l="1"/>
  <c r="F2851" i="12"/>
  <c r="F2853" i="12" s="1"/>
  <c r="F2844" i="12"/>
  <c r="F2835" i="12"/>
  <c r="F2817" i="12"/>
  <c r="F2808" i="12"/>
  <c r="F2798" i="12"/>
  <c r="F2489" i="12" l="1"/>
  <c r="F2488" i="12"/>
  <c r="F2480" i="12"/>
  <c r="F2479" i="12"/>
  <c r="F2481" i="12"/>
  <c r="F2482" i="12"/>
  <c r="F2788" i="12" l="1"/>
  <c r="F2786" i="12"/>
  <c r="F2785" i="12"/>
  <c r="F2779" i="12"/>
  <c r="F2780" i="12"/>
  <c r="F2778" i="12"/>
  <c r="F2777" i="12"/>
  <c r="F2776" i="12"/>
  <c r="F2771" i="12"/>
  <c r="F2770" i="12"/>
  <c r="F2769" i="12"/>
  <c r="F2768" i="12"/>
  <c r="F2767" i="12"/>
  <c r="F2766" i="12"/>
  <c r="F2761" i="12"/>
  <c r="F2760" i="12"/>
  <c r="F1514" i="12"/>
  <c r="F2205" i="12"/>
  <c r="F2204" i="12"/>
  <c r="F846" i="12"/>
  <c r="F2755" i="12"/>
  <c r="F2754" i="12"/>
  <c r="F2753" i="12"/>
  <c r="F2752" i="12"/>
  <c r="F2751" i="12"/>
  <c r="F2746" i="12"/>
  <c r="F2745" i="12"/>
  <c r="F2744" i="12"/>
  <c r="F2743" i="12"/>
  <c r="F2742" i="12"/>
  <c r="F2737" i="12"/>
  <c r="D2735" i="12"/>
  <c r="F2734" i="12"/>
  <c r="F2733" i="12"/>
  <c r="F2728" i="12"/>
  <c r="F2727" i="12"/>
  <c r="F2726" i="12"/>
  <c r="F2724" i="12"/>
  <c r="F2725" i="12" s="1"/>
  <c r="F2723" i="12"/>
  <c r="F2722" i="12"/>
  <c r="F2717" i="12"/>
  <c r="F2716" i="12"/>
  <c r="F2715" i="12"/>
  <c r="D2714" i="12"/>
  <c r="F2713" i="12"/>
  <c r="D2712" i="12"/>
  <c r="F2696" i="12"/>
  <c r="F2695" i="12"/>
  <c r="F2694" i="12"/>
  <c r="F2689" i="12"/>
  <c r="F2688" i="12"/>
  <c r="F2687" i="12"/>
  <c r="F2686" i="12"/>
  <c r="F2685" i="12"/>
  <c r="F2680" i="12"/>
  <c r="F2679" i="12"/>
  <c r="F2678" i="12"/>
  <c r="F2673" i="12"/>
  <c r="F2672" i="12"/>
  <c r="F2671" i="12"/>
  <c r="F2670" i="12"/>
  <c r="F2669" i="12"/>
  <c r="F2668" i="12"/>
  <c r="F2667" i="12"/>
  <c r="F2666" i="12"/>
  <c r="F2665" i="12"/>
  <c r="F2660" i="12"/>
  <c r="F2659" i="12"/>
  <c r="F2658" i="12"/>
  <c r="F2657" i="12"/>
  <c r="F2652" i="12"/>
  <c r="F2651" i="12"/>
  <c r="F2650" i="12"/>
  <c r="F2649" i="12"/>
  <c r="F2648" i="12"/>
  <c r="F2647" i="12"/>
  <c r="F2646" i="12"/>
  <c r="F2641" i="12"/>
  <c r="F2640" i="12"/>
  <c r="F2639" i="12"/>
  <c r="F2638" i="12"/>
  <c r="F2637" i="12"/>
  <c r="F2632" i="12"/>
  <c r="F2631" i="12"/>
  <c r="F2630" i="12"/>
  <c r="F2629" i="12"/>
  <c r="F2628" i="12"/>
  <c r="F2623" i="12"/>
  <c r="F2622" i="12"/>
  <c r="F2621" i="12"/>
  <c r="F2620" i="12"/>
  <c r="F2619" i="12"/>
  <c r="F2618" i="12"/>
  <c r="F2617" i="12"/>
  <c r="F2612" i="12"/>
  <c r="F2611" i="12"/>
  <c r="F2610" i="12"/>
  <c r="F2609" i="12"/>
  <c r="F2608" i="12"/>
  <c r="F2607" i="12"/>
  <c r="F2606" i="12"/>
  <c r="F2605" i="12"/>
  <c r="F2604" i="12"/>
  <c r="F2599" i="12"/>
  <c r="F2597" i="12"/>
  <c r="F2598" i="12" s="1"/>
  <c r="F2596" i="12"/>
  <c r="F2595" i="12"/>
  <c r="F2594" i="12"/>
  <c r="F2593" i="12"/>
  <c r="F2588" i="12"/>
  <c r="F2587" i="12"/>
  <c r="F2586" i="12"/>
  <c r="F2585" i="12"/>
  <c r="F2584" i="12"/>
  <c r="F2583" i="12"/>
  <c r="F2582" i="12"/>
  <c r="F2581" i="12"/>
  <c r="F2576" i="12"/>
  <c r="F2575" i="12"/>
  <c r="F2574" i="12"/>
  <c r="F2573" i="12"/>
  <c r="F2568" i="12"/>
  <c r="F2566" i="12"/>
  <c r="F2565" i="12"/>
  <c r="F2560" i="12"/>
  <c r="F2559" i="12"/>
  <c r="F2558" i="12"/>
  <c r="F2557" i="12"/>
  <c r="F2556" i="12"/>
  <c r="F2555" i="12"/>
  <c r="F2554" i="12"/>
  <c r="F2553" i="12"/>
  <c r="F2552" i="12"/>
  <c r="F2551" i="12"/>
  <c r="F2550" i="12"/>
  <c r="F2549" i="12"/>
  <c r="F2548" i="12"/>
  <c r="F2547" i="12"/>
  <c r="F2546" i="12"/>
  <c r="F2541" i="12"/>
  <c r="F2540" i="12"/>
  <c r="F2539" i="12"/>
  <c r="F2538" i="12"/>
  <c r="F2533" i="12"/>
  <c r="F2531" i="12"/>
  <c r="F2530" i="12"/>
  <c r="F2529" i="12"/>
  <c r="F2528" i="12"/>
  <c r="F2523" i="12"/>
  <c r="F2522" i="12"/>
  <c r="F2521" i="12"/>
  <c r="F2520" i="12"/>
  <c r="F2519" i="12"/>
  <c r="F2518" i="12"/>
  <c r="F2517" i="12"/>
  <c r="F2512" i="12"/>
  <c r="F2508" i="12"/>
  <c r="F2507" i="12"/>
  <c r="F2506" i="12"/>
  <c r="F2505" i="12"/>
  <c r="F2504" i="12"/>
  <c r="F2503" i="12"/>
  <c r="F2502" i="12"/>
  <c r="F2497" i="12"/>
  <c r="F2491" i="12"/>
  <c r="F2490" i="12"/>
  <c r="F2487" i="12"/>
  <c r="F2478" i="12"/>
  <c r="F2472" i="12"/>
  <c r="F2471" i="12"/>
  <c r="F2470" i="12"/>
  <c r="F2469" i="12"/>
  <c r="F2468" i="12"/>
  <c r="F2463" i="12"/>
  <c r="F2462" i="12"/>
  <c r="F2457" i="12"/>
  <c r="F2456" i="12"/>
  <c r="F2451" i="12"/>
  <c r="F2450" i="12"/>
  <c r="F2445" i="12"/>
  <c r="F2444" i="12"/>
  <c r="F2443" i="12"/>
  <c r="F2442" i="12"/>
  <c r="F2441" i="12"/>
  <c r="F2436" i="12"/>
  <c r="F2435" i="12"/>
  <c r="F2434" i="12"/>
  <c r="F2429" i="12"/>
  <c r="F2428" i="12"/>
  <c r="F2427" i="12"/>
  <c r="F2422" i="12"/>
  <c r="F2421" i="12"/>
  <c r="F2416" i="12"/>
  <c r="F2415" i="12"/>
  <c r="F2414" i="12"/>
  <c r="F2409" i="12"/>
  <c r="F2408" i="12"/>
  <c r="F2407" i="12"/>
  <c r="F2406" i="12"/>
  <c r="F2405" i="12"/>
  <c r="F2404" i="12"/>
  <c r="F2403" i="12"/>
  <c r="F2402" i="12"/>
  <c r="F2401" i="12"/>
  <c r="F2400" i="12"/>
  <c r="F2399" i="12"/>
  <c r="F2398" i="12"/>
  <c r="F2393" i="12"/>
  <c r="F2391" i="12"/>
  <c r="F2392" i="12" s="1"/>
  <c r="F2390" i="12"/>
  <c r="F2389" i="12"/>
  <c r="F2384" i="12"/>
  <c r="F2383" i="12"/>
  <c r="F2382" i="12"/>
  <c r="F2381" i="12"/>
  <c r="F2376" i="12"/>
  <c r="F2375" i="12"/>
  <c r="F2374" i="12"/>
  <c r="F2373" i="12"/>
  <c r="F2372" i="12"/>
  <c r="F2371" i="12"/>
  <c r="F2366" i="12"/>
  <c r="F2365" i="12"/>
  <c r="F2364" i="12"/>
  <c r="F2363" i="12"/>
  <c r="F2362" i="12"/>
  <c r="F2357" i="12"/>
  <c r="F2356" i="12"/>
  <c r="F2355" i="12"/>
  <c r="F2354" i="12"/>
  <c r="F2353" i="12"/>
  <c r="F2347" i="12"/>
  <c r="F2346" i="12"/>
  <c r="F2345" i="12"/>
  <c r="F2344" i="12"/>
  <c r="F2343" i="12"/>
  <c r="F2338" i="12"/>
  <c r="F2337" i="12"/>
  <c r="F2336" i="12"/>
  <c r="F2331" i="12"/>
  <c r="F2330" i="12"/>
  <c r="F2329" i="12"/>
  <c r="F2328" i="12"/>
  <c r="F2327" i="12"/>
  <c r="F2322" i="12"/>
  <c r="F2321" i="12"/>
  <c r="F2320" i="12"/>
  <c r="F2319" i="12"/>
  <c r="F2318" i="12"/>
  <c r="F2313" i="12"/>
  <c r="F2312" i="12"/>
  <c r="F2311" i="12"/>
  <c r="F2310" i="12"/>
  <c r="F2304" i="12"/>
  <c r="F2303" i="12"/>
  <c r="F2302" i="12"/>
  <c r="F2305" i="12" s="1"/>
  <c r="F2297" i="12"/>
  <c r="F2296" i="12"/>
  <c r="F2295" i="12"/>
  <c r="F2294" i="12"/>
  <c r="F2289" i="12"/>
  <c r="F2288" i="12"/>
  <c r="F2287" i="12"/>
  <c r="F2286" i="12"/>
  <c r="F2285" i="12"/>
  <c r="F2280" i="12"/>
  <c r="F2279" i="12"/>
  <c r="F2278" i="12"/>
  <c r="F2277" i="12"/>
  <c r="F2276" i="12"/>
  <c r="F2275" i="12"/>
  <c r="F2270" i="12"/>
  <c r="F2268" i="12"/>
  <c r="F2267" i="12"/>
  <c r="F2266" i="12"/>
  <c r="F2269" i="12" s="1"/>
  <c r="F2261" i="12"/>
  <c r="F2259" i="12"/>
  <c r="F2258" i="12"/>
  <c r="F2257" i="12"/>
  <c r="F2260" i="12" s="1"/>
  <c r="F2251" i="12"/>
  <c r="F2250" i="12"/>
  <c r="F2249" i="12"/>
  <c r="F2252" i="12" s="1"/>
  <c r="F2243" i="12"/>
  <c r="F2242" i="12"/>
  <c r="F2241" i="12"/>
  <c r="F2240" i="12"/>
  <c r="F2234" i="12"/>
  <c r="F2233" i="12"/>
  <c r="F2232" i="12"/>
  <c r="F2226" i="12"/>
  <c r="F2225" i="12"/>
  <c r="F2224" i="12"/>
  <c r="F2223" i="12"/>
  <c r="F2227" i="12" s="1"/>
  <c r="F2218" i="12"/>
  <c r="F2217" i="12"/>
  <c r="F2216" i="12"/>
  <c r="F2215" i="12"/>
  <c r="F2214" i="12"/>
  <c r="F2213" i="12"/>
  <c r="F2212" i="12"/>
  <c r="F2206" i="12"/>
  <c r="F2203" i="12"/>
  <c r="F2202" i="12"/>
  <c r="F2201" i="12"/>
  <c r="F2195" i="12"/>
  <c r="F2194" i="12"/>
  <c r="F2193" i="12"/>
  <c r="F2188" i="12"/>
  <c r="F2186" i="12"/>
  <c r="F2187" i="12" s="1"/>
  <c r="F2185" i="12"/>
  <c r="F2181" i="12"/>
  <c r="F2180" i="12"/>
  <c r="F2179" i="12"/>
  <c r="F2177" i="12"/>
  <c r="F2176" i="12"/>
  <c r="F2172" i="12"/>
  <c r="F2171" i="12"/>
  <c r="F2170" i="12"/>
  <c r="F2169" i="12"/>
  <c r="F2168" i="12"/>
  <c r="F2167" i="12"/>
  <c r="F2166" i="12"/>
  <c r="F2161" i="12"/>
  <c r="F2162" i="12" s="1"/>
  <c r="F2160" i="12"/>
  <c r="F2159" i="12"/>
  <c r="F2158" i="12"/>
  <c r="F2153" i="12"/>
  <c r="F2154" i="12" s="1"/>
  <c r="F2152" i="12"/>
  <c r="F2151" i="12"/>
  <c r="F2150" i="12"/>
  <c r="F2146" i="12"/>
  <c r="F2145" i="12"/>
  <c r="F2144" i="12"/>
  <c r="F2143" i="12"/>
  <c r="F2142" i="12"/>
  <c r="F2141" i="12"/>
  <c r="F2140" i="12"/>
  <c r="F2139" i="12"/>
  <c r="F2135" i="12"/>
  <c r="F2134" i="12"/>
  <c r="F2133" i="12"/>
  <c r="F2132" i="12"/>
  <c r="F2131" i="12"/>
  <c r="F2130" i="12"/>
  <c r="F2129" i="12"/>
  <c r="F2125" i="12"/>
  <c r="F2124" i="12"/>
  <c r="F2123" i="12"/>
  <c r="F2122" i="12"/>
  <c r="F2121" i="12"/>
  <c r="F2120" i="12"/>
  <c r="F2119" i="12"/>
  <c r="F2115" i="12"/>
  <c r="F2114" i="12"/>
  <c r="F2113" i="12"/>
  <c r="F2112" i="12"/>
  <c r="F2111" i="12"/>
  <c r="F2110" i="12"/>
  <c r="F2109" i="12"/>
  <c r="F2105" i="12"/>
  <c r="F2104" i="12"/>
  <c r="F2103" i="12"/>
  <c r="F2102" i="12"/>
  <c r="F2101" i="12"/>
  <c r="F2100" i="12"/>
  <c r="F2099" i="12"/>
  <c r="F2095" i="12"/>
  <c r="F2094" i="12"/>
  <c r="F2093" i="12"/>
  <c r="F2092" i="12"/>
  <c r="F2091" i="12"/>
  <c r="F2090" i="12"/>
  <c r="F2089" i="12"/>
  <c r="F2088" i="12"/>
  <c r="F2084" i="12"/>
  <c r="F2082" i="12"/>
  <c r="F2081" i="12"/>
  <c r="F2077" i="12"/>
  <c r="F2075" i="12"/>
  <c r="F2074" i="12"/>
  <c r="F2073" i="12"/>
  <c r="F2069" i="12"/>
  <c r="F2066" i="12"/>
  <c r="F2068" i="12" s="1"/>
  <c r="F2065" i="12"/>
  <c r="F2064" i="12"/>
  <c r="F2060" i="12"/>
  <c r="F2059" i="12"/>
  <c r="F2057" i="12"/>
  <c r="F2056" i="12"/>
  <c r="F2055" i="12"/>
  <c r="F2051" i="12"/>
  <c r="F2050" i="12"/>
  <c r="F2049" i="12"/>
  <c r="F2048" i="12"/>
  <c r="F2047" i="12"/>
  <c r="F2041" i="12"/>
  <c r="F2039" i="12"/>
  <c r="F2038" i="12"/>
  <c r="F2037" i="12"/>
  <c r="F2036" i="12"/>
  <c r="F2029" i="12"/>
  <c r="F2027" i="12"/>
  <c r="F2028" i="12" s="1"/>
  <c r="F2026" i="12"/>
  <c r="F2025" i="12"/>
  <c r="F2024" i="12"/>
  <c r="F2019" i="12"/>
  <c r="F2020" i="12" s="1"/>
  <c r="F2018" i="12"/>
  <c r="F2017" i="12"/>
  <c r="F2013" i="12"/>
  <c r="F2012" i="12"/>
  <c r="F2011" i="12"/>
  <c r="F2010" i="12"/>
  <c r="F2009" i="12"/>
  <c r="F2008" i="12"/>
  <c r="F2004" i="12"/>
  <c r="F2003" i="12"/>
  <c r="F2002" i="12"/>
  <c r="F2001" i="12"/>
  <c r="F2000" i="12"/>
  <c r="F1999" i="12"/>
  <c r="F1995" i="12"/>
  <c r="F1994" i="12"/>
  <c r="F1993" i="12"/>
  <c r="F1992" i="12"/>
  <c r="F1988" i="12"/>
  <c r="F1987" i="12"/>
  <c r="F1986" i="12"/>
  <c r="F1985" i="12"/>
  <c r="F1984" i="12"/>
  <c r="F1980" i="12"/>
  <c r="F1979" i="12"/>
  <c r="F1978" i="12"/>
  <c r="F1977" i="12"/>
  <c r="F1976" i="12"/>
  <c r="F1975" i="12"/>
  <c r="F1974" i="12"/>
  <c r="F1973" i="12"/>
  <c r="F1968" i="12"/>
  <c r="F1967" i="12"/>
  <c r="F1969" i="12" s="1"/>
  <c r="F1966" i="12"/>
  <c r="F1965" i="12"/>
  <c r="F1961" i="12"/>
  <c r="F1960" i="12"/>
  <c r="F1959" i="12"/>
  <c r="F1958" i="12"/>
  <c r="F1957" i="12"/>
  <c r="F1952" i="12"/>
  <c r="F1951" i="12"/>
  <c r="F1946" i="12"/>
  <c r="F1945" i="12"/>
  <c r="F1944" i="12"/>
  <c r="F1939" i="12"/>
  <c r="F1938" i="12"/>
  <c r="F1937" i="12"/>
  <c r="F1921" i="12"/>
  <c r="F1920" i="12"/>
  <c r="F1919" i="12"/>
  <c r="F1913" i="12"/>
  <c r="F1911" i="12"/>
  <c r="F1905" i="12"/>
  <c r="F1904" i="12"/>
  <c r="F1902" i="12"/>
  <c r="F1898" i="12"/>
  <c r="F1897" i="12"/>
  <c r="F1895" i="12"/>
  <c r="F1894" i="12"/>
  <c r="F1896" i="12" s="1"/>
  <c r="F1890" i="12"/>
  <c r="F1889" i="12"/>
  <c r="F1888" i="12"/>
  <c r="F1887" i="12"/>
  <c r="F1886" i="12"/>
  <c r="F1885" i="12"/>
  <c r="F1884" i="12"/>
  <c r="F1881" i="12"/>
  <c r="F1879" i="12"/>
  <c r="F1877" i="12"/>
  <c r="F1876" i="12"/>
  <c r="F1872" i="12"/>
  <c r="F1871" i="12"/>
  <c r="F1870" i="12"/>
  <c r="F1866" i="12"/>
  <c r="F1865" i="12"/>
  <c r="F1864" i="12"/>
  <c r="F1863" i="12"/>
  <c r="F1859" i="12"/>
  <c r="F1858" i="12"/>
  <c r="F1857" i="12"/>
  <c r="F1856" i="12"/>
  <c r="F1855" i="12"/>
  <c r="F1854" i="12"/>
  <c r="F1853" i="12"/>
  <c r="F1849" i="12"/>
  <c r="F1848" i="12"/>
  <c r="F1847" i="12"/>
  <c r="F1846" i="12"/>
  <c r="F1845" i="12"/>
  <c r="F1844" i="12"/>
  <c r="F1843" i="12"/>
  <c r="F1842" i="12"/>
  <c r="F1841" i="12"/>
  <c r="F1840" i="12"/>
  <c r="F1839" i="12"/>
  <c r="F1835" i="12"/>
  <c r="F1834" i="12"/>
  <c r="F1833" i="12"/>
  <c r="F1832" i="12"/>
  <c r="F1831" i="12"/>
  <c r="F1830" i="12"/>
  <c r="F1829" i="12"/>
  <c r="F1828" i="12"/>
  <c r="F1825" i="12"/>
  <c r="F1824" i="12"/>
  <c r="F1823" i="12"/>
  <c r="F1822" i="12"/>
  <c r="F1821" i="12"/>
  <c r="F1820" i="12"/>
  <c r="F1819" i="12"/>
  <c r="F1815" i="12"/>
  <c r="F1814" i="12"/>
  <c r="F1813" i="12"/>
  <c r="F1812" i="12"/>
  <c r="F1811" i="12"/>
  <c r="F1810" i="12"/>
  <c r="F1809" i="12"/>
  <c r="F1804" i="12"/>
  <c r="F1803" i="12"/>
  <c r="F1799" i="12"/>
  <c r="F1798" i="12"/>
  <c r="F1797" i="12"/>
  <c r="F1796" i="12"/>
  <c r="F1795" i="12"/>
  <c r="F1794" i="12"/>
  <c r="F1790" i="12"/>
  <c r="F1789" i="12"/>
  <c r="F1788" i="12"/>
  <c r="F1787" i="12"/>
  <c r="F1786" i="12"/>
  <c r="F1785" i="12"/>
  <c r="F1781" i="12"/>
  <c r="F1780" i="12"/>
  <c r="F1779" i="12"/>
  <c r="F1778" i="12"/>
  <c r="F1777" i="12"/>
  <c r="F1776" i="12"/>
  <c r="F1775" i="12"/>
  <c r="F1774" i="12"/>
  <c r="F1773" i="12"/>
  <c r="F1769" i="12"/>
  <c r="F1768" i="12"/>
  <c r="F1767" i="12"/>
  <c r="F1766" i="12"/>
  <c r="F1765" i="12"/>
  <c r="F1764" i="12"/>
  <c r="F1763" i="12"/>
  <c r="F1762" i="12"/>
  <c r="F1761" i="12"/>
  <c r="F1760" i="12"/>
  <c r="F1759" i="12"/>
  <c r="F1755" i="12"/>
  <c r="F1754" i="12"/>
  <c r="F1753" i="12"/>
  <c r="F1752" i="12"/>
  <c r="F1751" i="12"/>
  <c r="F1750" i="12"/>
  <c r="F1749" i="12"/>
  <c r="F1745" i="12"/>
  <c r="F1744" i="12"/>
  <c r="F1743" i="12"/>
  <c r="F1742" i="12"/>
  <c r="F1741" i="12"/>
  <c r="F1740" i="12"/>
  <c r="F1739" i="12"/>
  <c r="F1738" i="12"/>
  <c r="F1737" i="12"/>
  <c r="F1733" i="12"/>
  <c r="F1730" i="12"/>
  <c r="F1729" i="12"/>
  <c r="F1728" i="12"/>
  <c r="F1727" i="12"/>
  <c r="F1723" i="12"/>
  <c r="F1720" i="12"/>
  <c r="F1719" i="12"/>
  <c r="F1718" i="12"/>
  <c r="F1717" i="12"/>
  <c r="F1713" i="12"/>
  <c r="F1712" i="12"/>
  <c r="F1711" i="12"/>
  <c r="H1708" i="12"/>
  <c r="F1707" i="12"/>
  <c r="F1706" i="12"/>
  <c r="F1705" i="12"/>
  <c r="F1704" i="12"/>
  <c r="F1703" i="12"/>
  <c r="F1699" i="12"/>
  <c r="F1698" i="12"/>
  <c r="F1696" i="12"/>
  <c r="F1695" i="12"/>
  <c r="F1694" i="12"/>
  <c r="F1693" i="12"/>
  <c r="F1689" i="12"/>
  <c r="F1688" i="12"/>
  <c r="F1686" i="12"/>
  <c r="F1685" i="12"/>
  <c r="F1684" i="12"/>
  <c r="F1680" i="12"/>
  <c r="F1679" i="12"/>
  <c r="F1678" i="12"/>
  <c r="F1677" i="12"/>
  <c r="F1676" i="12"/>
  <c r="F1675" i="12"/>
  <c r="F1671" i="12"/>
  <c r="F1670" i="12"/>
  <c r="F1666" i="12"/>
  <c r="F1665" i="12"/>
  <c r="F1664" i="12"/>
  <c r="F1663" i="12"/>
  <c r="F1662" i="12"/>
  <c r="F1661" i="12"/>
  <c r="F1660" i="12"/>
  <c r="F1659" i="12"/>
  <c r="F1658" i="12"/>
  <c r="F1654" i="12"/>
  <c r="F1653" i="12"/>
  <c r="F1652" i="12"/>
  <c r="F1651" i="12"/>
  <c r="F1650" i="12"/>
  <c r="F1649" i="12"/>
  <c r="F1648" i="12"/>
  <c r="F1647" i="12"/>
  <c r="F1646" i="12"/>
  <c r="F1642" i="12"/>
  <c r="F1641" i="12"/>
  <c r="F1640" i="12"/>
  <c r="F1639" i="12"/>
  <c r="F1638" i="12"/>
  <c r="F1634" i="12"/>
  <c r="F1633" i="12"/>
  <c r="F1632" i="12"/>
  <c r="F1631" i="12"/>
  <c r="F1630" i="12"/>
  <c r="F1626" i="12"/>
  <c r="F1625" i="12"/>
  <c r="F1624" i="12"/>
  <c r="F1623" i="12"/>
  <c r="F1618" i="12"/>
  <c r="F1617" i="12"/>
  <c r="F1616" i="12"/>
  <c r="F1612" i="12"/>
  <c r="F1610" i="12"/>
  <c r="F1609" i="12"/>
  <c r="F1611" i="12" s="1"/>
  <c r="F1605" i="12"/>
  <c r="F1604" i="12"/>
  <c r="F1602" i="12"/>
  <c r="F1601" i="12"/>
  <c r="F1600" i="12"/>
  <c r="F1599" i="12"/>
  <c r="F1595" i="12"/>
  <c r="F1594" i="12"/>
  <c r="F1593" i="12"/>
  <c r="F1592" i="12"/>
  <c r="F1591" i="12"/>
  <c r="F1590" i="12"/>
  <c r="F1585" i="12"/>
  <c r="F1584" i="12"/>
  <c r="F1586" i="12" s="1"/>
  <c r="F1583" i="12"/>
  <c r="F1582" i="12"/>
  <c r="F1578" i="12"/>
  <c r="F1577" i="12"/>
  <c r="F1576" i="12"/>
  <c r="F1575" i="12"/>
  <c r="F1574" i="12"/>
  <c r="F1573" i="12"/>
  <c r="F1572" i="12"/>
  <c r="F1571" i="12"/>
  <c r="F1567" i="12"/>
  <c r="F1566" i="12"/>
  <c r="F1565" i="12"/>
  <c r="F1564" i="12"/>
  <c r="F1560" i="12"/>
  <c r="F1559" i="12"/>
  <c r="F1558" i="12"/>
  <c r="F1554" i="12"/>
  <c r="F1553" i="12"/>
  <c r="F1552" i="12"/>
  <c r="F1551" i="12"/>
  <c r="F1547" i="12"/>
  <c r="F1546" i="12"/>
  <c r="F1545" i="12"/>
  <c r="F1544" i="12"/>
  <c r="F1540" i="12"/>
  <c r="F1539" i="12"/>
  <c r="F1538" i="12"/>
  <c r="F1537" i="12"/>
  <c r="F1536" i="12"/>
  <c r="F1535" i="12"/>
  <c r="F1534" i="12"/>
  <c r="F1533" i="12"/>
  <c r="F1532" i="12"/>
  <c r="F1531" i="12"/>
  <c r="F1527" i="12"/>
  <c r="F1526" i="12"/>
  <c r="F1525" i="12"/>
  <c r="F1524" i="12"/>
  <c r="F1523" i="12"/>
  <c r="F1522" i="12"/>
  <c r="F1521" i="12"/>
  <c r="F1520" i="12"/>
  <c r="F1516" i="12"/>
  <c r="F1515" i="12"/>
  <c r="F1510" i="12"/>
  <c r="F1509" i="12"/>
  <c r="F1508" i="12"/>
  <c r="F1507" i="12"/>
  <c r="F1506" i="12"/>
  <c r="F1505" i="12"/>
  <c r="F1504" i="12"/>
  <c r="F1503" i="12"/>
  <c r="F1502" i="12"/>
  <c r="F1501" i="12"/>
  <c r="F1500" i="12"/>
  <c r="F1496" i="12"/>
  <c r="F1494" i="12"/>
  <c r="F1493" i="12"/>
  <c r="F1492" i="12"/>
  <c r="F1491" i="12"/>
  <c r="F1487" i="12"/>
  <c r="F1485" i="12"/>
  <c r="F1484" i="12"/>
  <c r="F1483" i="12"/>
  <c r="F1482" i="12"/>
  <c r="F1478" i="12"/>
  <c r="F1476" i="12"/>
  <c r="F1475" i="12"/>
  <c r="F1474" i="12"/>
  <c r="F1470" i="12"/>
  <c r="F1469" i="12"/>
  <c r="F1468" i="12"/>
  <c r="F1467" i="12"/>
  <c r="F1466" i="12"/>
  <c r="F1465" i="12"/>
  <c r="F1461" i="12"/>
  <c r="F1458" i="12"/>
  <c r="F1457" i="12"/>
  <c r="F1453" i="12"/>
  <c r="F1452" i="12"/>
  <c r="F1450" i="12"/>
  <c r="F1449" i="12"/>
  <c r="F1445" i="12"/>
  <c r="F1444" i="12"/>
  <c r="F1443" i="12"/>
  <c r="F1441" i="12"/>
  <c r="F1437" i="12"/>
  <c r="F1436" i="12"/>
  <c r="F1435" i="12"/>
  <c r="F1434" i="12"/>
  <c r="F1433" i="12"/>
  <c r="F1429" i="12"/>
  <c r="F1428" i="12"/>
  <c r="F1427" i="12"/>
  <c r="F1426" i="12"/>
  <c r="F1425" i="12"/>
  <c r="F1424" i="12"/>
  <c r="F1423" i="12"/>
  <c r="F1422" i="12"/>
  <c r="F1421" i="12"/>
  <c r="F1420" i="12"/>
  <c r="F1419" i="12"/>
  <c r="F1418" i="12"/>
  <c r="F1414" i="12"/>
  <c r="F1413" i="12"/>
  <c r="F1412" i="12"/>
  <c r="F1411" i="12"/>
  <c r="F1410" i="12"/>
  <c r="F1409" i="12"/>
  <c r="F1408" i="12"/>
  <c r="F1407" i="12"/>
  <c r="F1403" i="12"/>
  <c r="F1402" i="12"/>
  <c r="F1401" i="12"/>
  <c r="D1400" i="12"/>
  <c r="F1399" i="12"/>
  <c r="F1398" i="12"/>
  <c r="F1397" i="12"/>
  <c r="F1393" i="12"/>
  <c r="F1392" i="12"/>
  <c r="F1391" i="12"/>
  <c r="F1390" i="12"/>
  <c r="F1389" i="12"/>
  <c r="F1387" i="12"/>
  <c r="F1386" i="12"/>
  <c r="F1382" i="12"/>
  <c r="F1381" i="12"/>
  <c r="F1380" i="12"/>
  <c r="F1379" i="12"/>
  <c r="F1378" i="12"/>
  <c r="F1377" i="12"/>
  <c r="F1373" i="12"/>
  <c r="F1372" i="12"/>
  <c r="F1370" i="12"/>
  <c r="F1369" i="12"/>
  <c r="F1368" i="12"/>
  <c r="F1364" i="12"/>
  <c r="F1363" i="12"/>
  <c r="F1362" i="12"/>
  <c r="F1361" i="12"/>
  <c r="F1360" i="12"/>
  <c r="F1359" i="12"/>
  <c r="F1358" i="12"/>
  <c r="F1357" i="12"/>
  <c r="F1356" i="12"/>
  <c r="F1355" i="12"/>
  <c r="F1354" i="12"/>
  <c r="F1353" i="12"/>
  <c r="F1352" i="12"/>
  <c r="F1348" i="12"/>
  <c r="F1347" i="12"/>
  <c r="F1346" i="12"/>
  <c r="F1345" i="12"/>
  <c r="F1344" i="12"/>
  <c r="F1343" i="12"/>
  <c r="F1342" i="12"/>
  <c r="F1341" i="12"/>
  <c r="F1340" i="12"/>
  <c r="F1339" i="12"/>
  <c r="F1335" i="12"/>
  <c r="F1333" i="12"/>
  <c r="F1332" i="12"/>
  <c r="F1331" i="12"/>
  <c r="F1330" i="12"/>
  <c r="F1329" i="12"/>
  <c r="F1325" i="12"/>
  <c r="F1324" i="12"/>
  <c r="F1323" i="12"/>
  <c r="F1322" i="12"/>
  <c r="F1318" i="12"/>
  <c r="F1317" i="12"/>
  <c r="F1316" i="12"/>
  <c r="F1315" i="12"/>
  <c r="F1311" i="12"/>
  <c r="F1310" i="12"/>
  <c r="F1305" i="12"/>
  <c r="F1301" i="12"/>
  <c r="F1300" i="12"/>
  <c r="F1299" i="12"/>
  <c r="F1298" i="12"/>
  <c r="F1297" i="12"/>
  <c r="F1296" i="12"/>
  <c r="F1295" i="12"/>
  <c r="F1294" i="12"/>
  <c r="F1293" i="12"/>
  <c r="F1292" i="12"/>
  <c r="F1287" i="12"/>
  <c r="F1288" i="12" s="1"/>
  <c r="F1286" i="12"/>
  <c r="F1285" i="12"/>
  <c r="F1280" i="12"/>
  <c r="F1279" i="12"/>
  <c r="F1278" i="12"/>
  <c r="F1277" i="12"/>
  <c r="F1273" i="12"/>
  <c r="F1272" i="12"/>
  <c r="F1271" i="12"/>
  <c r="F1270" i="12"/>
  <c r="F1269" i="12"/>
  <c r="F1268" i="12"/>
  <c r="F1267" i="12"/>
  <c r="F1263" i="12"/>
  <c r="F1262" i="12"/>
  <c r="F1261" i="12"/>
  <c r="F1260" i="12"/>
  <c r="F1259" i="12"/>
  <c r="F1255" i="12"/>
  <c r="F1254" i="12"/>
  <c r="F1253" i="12"/>
  <c r="F1252" i="12"/>
  <c r="F1251" i="12"/>
  <c r="F1250" i="12"/>
  <c r="F1246" i="12"/>
  <c r="F1245" i="12"/>
  <c r="F1244" i="12"/>
  <c r="F1243" i="12"/>
  <c r="F1242" i="12"/>
  <c r="F1238" i="12"/>
  <c r="F1237" i="12"/>
  <c r="F1236" i="12"/>
  <c r="F1235" i="12"/>
  <c r="F1234" i="12"/>
  <c r="F1233" i="12"/>
  <c r="F1232" i="12"/>
  <c r="F1231" i="12"/>
  <c r="F1230" i="12"/>
  <c r="F1229" i="12"/>
  <c r="F1228" i="12"/>
  <c r="F1224" i="12"/>
  <c r="F1223" i="12"/>
  <c r="F1222" i="12"/>
  <c r="F1221" i="12"/>
  <c r="F1220" i="12"/>
  <c r="F1219" i="12"/>
  <c r="F1218" i="12"/>
  <c r="F1217" i="12"/>
  <c r="F1216" i="12"/>
  <c r="F1215" i="12"/>
  <c r="F1211" i="12"/>
  <c r="F1210" i="12"/>
  <c r="F1209" i="12"/>
  <c r="F1208" i="12"/>
  <c r="F1207" i="12"/>
  <c r="F1206" i="12"/>
  <c r="F1205" i="12"/>
  <c r="F1204" i="12"/>
  <c r="F1203" i="12"/>
  <c r="F1199" i="12"/>
  <c r="F1198" i="12"/>
  <c r="F1197" i="12"/>
  <c r="F1196" i="12"/>
  <c r="F1195" i="12"/>
  <c r="F1191" i="12"/>
  <c r="F1190" i="12"/>
  <c r="F1189" i="12"/>
  <c r="F1185" i="12"/>
  <c r="F1184" i="12"/>
  <c r="F1183" i="12"/>
  <c r="F1182" i="12"/>
  <c r="F1181" i="12"/>
  <c r="F1177" i="12"/>
  <c r="F1176" i="12"/>
  <c r="F1175" i="12"/>
  <c r="F1174" i="12"/>
  <c r="F1173" i="12"/>
  <c r="F1169" i="12"/>
  <c r="F1167" i="12"/>
  <c r="F1166" i="12"/>
  <c r="F1165" i="12"/>
  <c r="F1160" i="12"/>
  <c r="F1159" i="12"/>
  <c r="F1158" i="12"/>
  <c r="F1157" i="12"/>
  <c r="F1156" i="12"/>
  <c r="F1152" i="12"/>
  <c r="F1151" i="12"/>
  <c r="F1150" i="12"/>
  <c r="F1149" i="12"/>
  <c r="F1145" i="12"/>
  <c r="F1144" i="12"/>
  <c r="F1143" i="12"/>
  <c r="F1142" i="12"/>
  <c r="F1141" i="12"/>
  <c r="F1140" i="12"/>
  <c r="F1139" i="12"/>
  <c r="F1138" i="12"/>
  <c r="F1137" i="12"/>
  <c r="F1136" i="12"/>
  <c r="F1135" i="12"/>
  <c r="F1134" i="12"/>
  <c r="F1130" i="12"/>
  <c r="F1129" i="12"/>
  <c r="F1128" i="12"/>
  <c r="F1127" i="12"/>
  <c r="F1126" i="12"/>
  <c r="F1125" i="12"/>
  <c r="F1124" i="12"/>
  <c r="F1120" i="12"/>
  <c r="F1119" i="12"/>
  <c r="F1118" i="12"/>
  <c r="F1117" i="12"/>
  <c r="F1116" i="12"/>
  <c r="F1115" i="12"/>
  <c r="F1114" i="12"/>
  <c r="F1113" i="12"/>
  <c r="F1112" i="12"/>
  <c r="F1111" i="12"/>
  <c r="F1110" i="12"/>
  <c r="F1109" i="12"/>
  <c r="F1105" i="12"/>
  <c r="F1104" i="12"/>
  <c r="F1103" i="12"/>
  <c r="F1102" i="12"/>
  <c r="F1101" i="12"/>
  <c r="F1100" i="12"/>
  <c r="F1096" i="12"/>
  <c r="F1095" i="12"/>
  <c r="F1094" i="12"/>
  <c r="F1093" i="12"/>
  <c r="F1092" i="12"/>
  <c r="F1091" i="12"/>
  <c r="F1090" i="12"/>
  <c r="F1089" i="12"/>
  <c r="F1088" i="12"/>
  <c r="F1087" i="12"/>
  <c r="F1086" i="12"/>
  <c r="F1085" i="12"/>
  <c r="F1081" i="12"/>
  <c r="F1079" i="12"/>
  <c r="F1075" i="12"/>
  <c r="F1074" i="12"/>
  <c r="F1073" i="12"/>
  <c r="F1072" i="12"/>
  <c r="F1071" i="12"/>
  <c r="F1070" i="12"/>
  <c r="F1069" i="12"/>
  <c r="F1068" i="12"/>
  <c r="F1067" i="12"/>
  <c r="F1066" i="12"/>
  <c r="F1065" i="12"/>
  <c r="F1061" i="12"/>
  <c r="F1060" i="12"/>
  <c r="F1059" i="12"/>
  <c r="F1058" i="12"/>
  <c r="F1057" i="12"/>
  <c r="F1056" i="12"/>
  <c r="F1055" i="12"/>
  <c r="F1054" i="12"/>
  <c r="F1053" i="12"/>
  <c r="F1052" i="12"/>
  <c r="F1051" i="12"/>
  <c r="F1050" i="12"/>
  <c r="F1046" i="12"/>
  <c r="F1045" i="12"/>
  <c r="F1044" i="12"/>
  <c r="F1043" i="12"/>
  <c r="F1042" i="12"/>
  <c r="F1041" i="12"/>
  <c r="F1037" i="12"/>
  <c r="F1036" i="12"/>
  <c r="F1035" i="12"/>
  <c r="F1034" i="12"/>
  <c r="F1033" i="12"/>
  <c r="F1032" i="12"/>
  <c r="F1031" i="12"/>
  <c r="F1030" i="12"/>
  <c r="F1029" i="12"/>
  <c r="F1028" i="12"/>
  <c r="F1027" i="12"/>
  <c r="F1026" i="12"/>
  <c r="F1025" i="12"/>
  <c r="F1024" i="12"/>
  <c r="F1023" i="12"/>
  <c r="F1019" i="12"/>
  <c r="F1018" i="12"/>
  <c r="F1017" i="12"/>
  <c r="F1016" i="12"/>
  <c r="F1012" i="12"/>
  <c r="F1011" i="12"/>
  <c r="F1010" i="12"/>
  <c r="F1009" i="12"/>
  <c r="F1008" i="12"/>
  <c r="F1007" i="12"/>
  <c r="F1006" i="12"/>
  <c r="F1005" i="12"/>
  <c r="F1004" i="12"/>
  <c r="F999" i="12"/>
  <c r="F998" i="12"/>
  <c r="F993" i="12"/>
  <c r="F992" i="12"/>
  <c r="F988" i="12"/>
  <c r="F987" i="12"/>
  <c r="F986" i="12"/>
  <c r="F985" i="12"/>
  <c r="F984" i="12"/>
  <c r="F983" i="12"/>
  <c r="F982" i="12"/>
  <c r="F981" i="12"/>
  <c r="F977" i="12"/>
  <c r="F976" i="12"/>
  <c r="F975" i="12"/>
  <c r="F974" i="12"/>
  <c r="F973" i="12"/>
  <c r="F972" i="12"/>
  <c r="F971" i="12"/>
  <c r="F970" i="12"/>
  <c r="F966" i="12"/>
  <c r="F965" i="12"/>
  <c r="F964" i="12"/>
  <c r="F963" i="12"/>
  <c r="F962" i="12"/>
  <c r="F961" i="12"/>
  <c r="F960" i="12"/>
  <c r="F959" i="12"/>
  <c r="F955" i="12"/>
  <c r="F954" i="12"/>
  <c r="F953" i="12"/>
  <c r="F952" i="12"/>
  <c r="F951" i="12"/>
  <c r="F950" i="12"/>
  <c r="F949" i="12"/>
  <c r="F948" i="12"/>
  <c r="F944" i="12"/>
  <c r="F943" i="12"/>
  <c r="F942" i="12"/>
  <c r="F941" i="12"/>
  <c r="F940" i="12"/>
  <c r="F936" i="12"/>
  <c r="F935" i="12"/>
  <c r="F934" i="12"/>
  <c r="F933" i="12"/>
  <c r="F932" i="12"/>
  <c r="F931" i="12"/>
  <c r="F930" i="12"/>
  <c r="F929" i="12"/>
  <c r="F928" i="12"/>
  <c r="F927" i="12"/>
  <c r="F923" i="12"/>
  <c r="F922" i="12"/>
  <c r="F921" i="12"/>
  <c r="F920" i="12"/>
  <c r="F919" i="12"/>
  <c r="F918" i="12"/>
  <c r="F917" i="12"/>
  <c r="F916" i="12"/>
  <c r="F912" i="12"/>
  <c r="F911" i="12"/>
  <c r="F910" i="12"/>
  <c r="F909" i="12"/>
  <c r="F907" i="12"/>
  <c r="F906" i="12"/>
  <c r="F905" i="12"/>
  <c r="F901" i="12"/>
  <c r="F900" i="12"/>
  <c r="F899" i="12"/>
  <c r="F898" i="12"/>
  <c r="F897" i="12"/>
  <c r="F896" i="12"/>
  <c r="F895" i="12"/>
  <c r="F894" i="12"/>
  <c r="F890" i="12"/>
  <c r="F889" i="12"/>
  <c r="F888" i="12"/>
  <c r="F887" i="12"/>
  <c r="F886" i="12"/>
  <c r="F885" i="12"/>
  <c r="F884" i="12"/>
  <c r="F883" i="12"/>
  <c r="F882" i="12"/>
  <c r="F881" i="12"/>
  <c r="F880" i="12"/>
  <c r="F879" i="12"/>
  <c r="F878" i="12"/>
  <c r="F874" i="12"/>
  <c r="F873" i="12"/>
  <c r="F872" i="12"/>
  <c r="F871" i="12"/>
  <c r="F870" i="12"/>
  <c r="F869" i="12"/>
  <c r="F868" i="12"/>
  <c r="F867" i="12"/>
  <c r="F866" i="12"/>
  <c r="F865" i="12"/>
  <c r="F864" i="12"/>
  <c r="F863" i="12"/>
  <c r="F862" i="12"/>
  <c r="F858" i="12"/>
  <c r="F857" i="12"/>
  <c r="F856" i="12"/>
  <c r="F855" i="12"/>
  <c r="F854" i="12"/>
  <c r="F853" i="12"/>
  <c r="F852" i="12"/>
  <c r="F851" i="12"/>
  <c r="F847" i="12"/>
  <c r="F845" i="12"/>
  <c r="F844" i="12"/>
  <c r="F843" i="12"/>
  <c r="F842" i="12"/>
  <c r="F841" i="12"/>
  <c r="F840" i="12"/>
  <c r="F836" i="12"/>
  <c r="F835" i="12"/>
  <c r="F834" i="12"/>
  <c r="F833" i="12"/>
  <c r="F832" i="12"/>
  <c r="F831" i="12"/>
  <c r="F827" i="12"/>
  <c r="F826" i="12"/>
  <c r="F825" i="12"/>
  <c r="F821" i="12"/>
  <c r="F820" i="12"/>
  <c r="F819" i="12"/>
  <c r="F815" i="12"/>
  <c r="F814" i="12"/>
  <c r="F813" i="12"/>
  <c r="F812" i="12"/>
  <c r="F808" i="12"/>
  <c r="F807" i="12"/>
  <c r="F806" i="12"/>
  <c r="F805" i="12"/>
  <c r="F804" i="12"/>
  <c r="F803" i="12"/>
  <c r="F799" i="12"/>
  <c r="F798" i="12"/>
  <c r="F797" i="12"/>
  <c r="F796" i="12"/>
  <c r="F795" i="12"/>
  <c r="F794" i="12"/>
  <c r="F790" i="12"/>
  <c r="F789" i="12"/>
  <c r="F785" i="12"/>
  <c r="F784" i="12"/>
  <c r="F783" i="12"/>
  <c r="F782" i="12"/>
  <c r="F781" i="12"/>
  <c r="F780" i="12"/>
  <c r="F779" i="12"/>
  <c r="F778" i="12"/>
  <c r="F777" i="12"/>
  <c r="F773" i="12"/>
  <c r="F772" i="12"/>
  <c r="F771" i="12"/>
  <c r="F770" i="12"/>
  <c r="F769" i="12"/>
  <c r="F765" i="12"/>
  <c r="F764" i="12"/>
  <c r="F763" i="12"/>
  <c r="F762" i="12"/>
  <c r="F761" i="12"/>
  <c r="F760" i="12"/>
  <c r="F759" i="12"/>
  <c r="F758" i="12"/>
  <c r="F754" i="12"/>
  <c r="F753" i="12"/>
  <c r="F752" i="12"/>
  <c r="F751" i="12"/>
  <c r="F750" i="12"/>
  <c r="F749" i="12"/>
  <c r="F748" i="12"/>
  <c r="F744" i="12"/>
  <c r="F743" i="12"/>
  <c r="F742" i="12"/>
  <c r="F741" i="12"/>
  <c r="F740" i="12"/>
  <c r="F739" i="12"/>
  <c r="F738" i="12"/>
  <c r="F737" i="12"/>
  <c r="F736" i="12"/>
  <c r="F735" i="12"/>
  <c r="F734" i="12"/>
  <c r="F733" i="12"/>
  <c r="F732" i="12"/>
  <c r="F731" i="12"/>
  <c r="F730" i="12"/>
  <c r="F729" i="12"/>
  <c r="F725" i="12"/>
  <c r="F723" i="12"/>
  <c r="F722" i="12"/>
  <c r="F721" i="12"/>
  <c r="F720" i="12"/>
  <c r="F719" i="12"/>
  <c r="F714" i="12"/>
  <c r="F715" i="12" s="1"/>
  <c r="F713" i="12"/>
  <c r="F708" i="12"/>
  <c r="F707" i="12"/>
  <c r="F709" i="12" s="1"/>
  <c r="F706" i="12"/>
  <c r="F701" i="12"/>
  <c r="F700" i="12"/>
  <c r="F702" i="12" s="1"/>
  <c r="F699" i="12"/>
  <c r="F698" i="12"/>
  <c r="F697" i="12"/>
  <c r="F696" i="12"/>
  <c r="F695" i="12"/>
  <c r="F691" i="12"/>
  <c r="F690" i="12"/>
  <c r="F689" i="12"/>
  <c r="F688" i="12"/>
  <c r="F687" i="12"/>
  <c r="F682" i="12"/>
  <c r="F683" i="12" s="1"/>
  <c r="F681" i="12"/>
  <c r="F680" i="12"/>
  <c r="F679" i="12"/>
  <c r="F674" i="12"/>
  <c r="F675" i="12" s="1"/>
  <c r="F673" i="12"/>
  <c r="F672" i="12"/>
  <c r="F671" i="12"/>
  <c r="F666" i="12"/>
  <c r="F665" i="12"/>
  <c r="F664" i="12"/>
  <c r="F663" i="12"/>
  <c r="F662" i="12"/>
  <c r="F661" i="12"/>
  <c r="F660" i="12"/>
  <c r="F655" i="12"/>
  <c r="F656" i="12" s="1"/>
  <c r="F654" i="12"/>
  <c r="F653" i="12"/>
  <c r="F652" i="12"/>
  <c r="F651" i="12"/>
  <c r="F650" i="12"/>
  <c r="F649" i="12"/>
  <c r="F648" i="12"/>
  <c r="F643" i="12"/>
  <c r="F644" i="12" s="1"/>
  <c r="F642" i="12"/>
  <c r="F641" i="12"/>
  <c r="F640" i="12"/>
  <c r="F639" i="12"/>
  <c r="F638" i="12"/>
  <c r="F637" i="12"/>
  <c r="F636" i="12"/>
  <c r="F632" i="12"/>
  <c r="F630" i="12"/>
  <c r="F631" i="12" s="1"/>
  <c r="F629" i="12"/>
  <c r="F628" i="12"/>
  <c r="F627" i="12"/>
  <c r="F626" i="12"/>
  <c r="F625" i="12"/>
  <c r="F624" i="12"/>
  <c r="F619" i="12"/>
  <c r="F618" i="12"/>
  <c r="F620" i="12" s="1"/>
  <c r="F617" i="12"/>
  <c r="F616" i="12"/>
  <c r="F611" i="12"/>
  <c r="F610" i="12"/>
  <c r="F607" i="12"/>
  <c r="F608" i="12" s="1"/>
  <c r="F606" i="12"/>
  <c r="F605" i="12"/>
  <c r="F604" i="12"/>
  <c r="F598" i="12"/>
  <c r="F599" i="12"/>
  <c r="F600" i="12" s="1"/>
  <c r="F592" i="12"/>
  <c r="F588" i="12"/>
  <c r="F587" i="12"/>
  <c r="F586" i="12"/>
  <c r="F582" i="12"/>
  <c r="F578" i="12"/>
  <c r="F577" i="12"/>
  <c r="F576" i="12"/>
  <c r="F575" i="12"/>
  <c r="F574" i="12"/>
  <c r="F573" i="12"/>
  <c r="F569" i="12"/>
  <c r="F566" i="12"/>
  <c r="F568" i="12" s="1"/>
  <c r="F565" i="12"/>
  <c r="F564" i="12"/>
  <c r="F563" i="12"/>
  <c r="F562" i="12"/>
  <c r="F561" i="12"/>
  <c r="F560" i="12"/>
  <c r="F556" i="12"/>
  <c r="F554" i="12"/>
  <c r="F555" i="12" s="1"/>
  <c r="F553" i="12"/>
  <c r="F552" i="12"/>
  <c r="F551" i="12"/>
  <c r="F550" i="12"/>
  <c r="F549" i="12"/>
  <c r="F547" i="12"/>
  <c r="F543" i="12"/>
  <c r="F541" i="12"/>
  <c r="F542" i="12" s="1"/>
  <c r="F540" i="12"/>
  <c r="F539" i="12"/>
  <c r="F538" i="12"/>
  <c r="F537" i="12"/>
  <c r="F536" i="12"/>
  <c r="F535" i="12"/>
  <c r="F534" i="12"/>
  <c r="F530" i="12"/>
  <c r="F528" i="12"/>
  <c r="F529" i="12" s="1"/>
  <c r="F527" i="12"/>
  <c r="F526" i="12"/>
  <c r="F525" i="12"/>
  <c r="F524" i="12"/>
  <c r="F523" i="12"/>
  <c r="F521" i="12"/>
  <c r="F517" i="12"/>
  <c r="F515" i="12"/>
  <c r="F514" i="12"/>
  <c r="F513" i="12"/>
  <c r="F512" i="12"/>
  <c r="F511" i="12"/>
  <c r="F510" i="12"/>
  <c r="F509" i="12"/>
  <c r="F508" i="12"/>
  <c r="F507" i="12"/>
  <c r="F506" i="12"/>
  <c r="F505" i="12"/>
  <c r="F501" i="12"/>
  <c r="F499" i="12"/>
  <c r="F498" i="12"/>
  <c r="F497" i="12"/>
  <c r="F496" i="12"/>
  <c r="F495" i="12"/>
  <c r="F494" i="12"/>
  <c r="F493" i="12"/>
  <c r="F492" i="12"/>
  <c r="F491" i="12"/>
  <c r="F487" i="12"/>
  <c r="F485" i="12"/>
  <c r="F486" i="12" s="1"/>
  <c r="F484" i="12"/>
  <c r="F483" i="12"/>
  <c r="F482" i="12"/>
  <c r="F481" i="12"/>
  <c r="F480" i="12"/>
  <c r="F479" i="12"/>
  <c r="F474" i="12"/>
  <c r="F472" i="12"/>
  <c r="F473" i="12" s="1"/>
  <c r="F471" i="12"/>
  <c r="F470" i="12"/>
  <c r="F469" i="12"/>
  <c r="F468" i="12"/>
  <c r="F467" i="12"/>
  <c r="F466" i="12"/>
  <c r="F465" i="12"/>
  <c r="F461" i="12"/>
  <c r="F459" i="12"/>
  <c r="F460" i="12" s="1"/>
  <c r="F458" i="12"/>
  <c r="F457" i="12"/>
  <c r="F456" i="12"/>
  <c r="F452" i="12"/>
  <c r="F450" i="12"/>
  <c r="F451" i="12" s="1"/>
  <c r="F449" i="12"/>
  <c r="F448" i="12"/>
  <c r="F443" i="12"/>
  <c r="F444" i="12" s="1"/>
  <c r="F442" i="12"/>
  <c r="F441" i="12"/>
  <c r="F437" i="12"/>
  <c r="F435" i="12"/>
  <c r="F436" i="12" s="1"/>
  <c r="F434" i="12"/>
  <c r="F433" i="12"/>
  <c r="F432" i="12"/>
  <c r="F431" i="12"/>
  <c r="F427" i="12"/>
  <c r="F426" i="12"/>
  <c r="F425" i="12"/>
  <c r="F424" i="12"/>
  <c r="F420" i="12"/>
  <c r="F419" i="12"/>
  <c r="F418" i="12"/>
  <c r="F417" i="12"/>
  <c r="F416" i="12"/>
  <c r="F415" i="12"/>
  <c r="F414" i="12"/>
  <c r="F407" i="12"/>
  <c r="F405" i="12"/>
  <c r="F406" i="12" s="1"/>
  <c r="F404" i="12"/>
  <c r="F403" i="12"/>
  <c r="F399" i="12"/>
  <c r="F397" i="12"/>
  <c r="F398" i="12" s="1"/>
  <c r="F396" i="12"/>
  <c r="F395" i="12"/>
  <c r="F391" i="12"/>
  <c r="F389" i="12"/>
  <c r="F390" i="12" s="1"/>
  <c r="F388" i="12"/>
  <c r="F387" i="12"/>
  <c r="F383" i="12"/>
  <c r="F382" i="12"/>
  <c r="F381" i="12"/>
  <c r="F380" i="12"/>
  <c r="F379" i="12"/>
  <c r="F375" i="12"/>
  <c r="F373" i="12"/>
  <c r="F374" i="12" s="1"/>
  <c r="F372" i="12"/>
  <c r="F371" i="12"/>
  <c r="F367" i="12"/>
  <c r="F365" i="12"/>
  <c r="F366" i="12" s="1"/>
  <c r="F364" i="12"/>
  <c r="F363" i="12"/>
  <c r="D362" i="12"/>
  <c r="F361" i="12"/>
  <c r="F356" i="12"/>
  <c r="F357" i="12" s="1"/>
  <c r="F355" i="12"/>
  <c r="F347" i="12"/>
  <c r="F348" i="12" s="1"/>
  <c r="F346" i="12"/>
  <c r="F345" i="12"/>
  <c r="F338" i="12"/>
  <c r="F339" i="12" s="1"/>
  <c r="F337" i="12"/>
  <c r="F336" i="12"/>
  <c r="F344" i="12"/>
  <c r="F334" i="12"/>
  <c r="F330" i="12"/>
  <c r="F329" i="12"/>
  <c r="F328" i="12"/>
  <c r="F327" i="12"/>
  <c r="F323" i="12"/>
  <c r="F319" i="12"/>
  <c r="F313" i="12"/>
  <c r="F314" i="12" s="1"/>
  <c r="F312" i="12"/>
  <c r="F311" i="12"/>
  <c r="F306" i="12"/>
  <c r="F303" i="12"/>
  <c r="F298" i="12"/>
  <c r="F296" i="12"/>
  <c r="F297" i="12" s="1"/>
  <c r="F295" i="12"/>
  <c r="F294" i="12"/>
  <c r="F290" i="12"/>
  <c r="F289" i="12"/>
  <c r="F288" i="12"/>
  <c r="F287" i="12"/>
  <c r="F286" i="12"/>
  <c r="F280" i="12"/>
  <c r="F279" i="12"/>
  <c r="F274" i="12"/>
  <c r="F275" i="12" s="1"/>
  <c r="F273" i="12"/>
  <c r="F270" i="12"/>
  <c r="F269" i="12"/>
  <c r="F268" i="12"/>
  <c r="F267" i="12"/>
  <c r="F266" i="12"/>
  <c r="F265" i="12"/>
  <c r="F264" i="12"/>
  <c r="F257" i="12"/>
  <c r="F256" i="12"/>
  <c r="F250" i="12"/>
  <c r="F248" i="12"/>
  <c r="F247" i="12"/>
  <c r="F239" i="12"/>
  <c r="F238" i="12"/>
  <c r="F232" i="12"/>
  <c r="F230" i="12"/>
  <c r="F229" i="12"/>
  <c r="F223" i="12"/>
  <c r="F258" i="12"/>
  <c r="F221" i="12"/>
  <c r="F220" i="12"/>
  <c r="F216" i="12"/>
  <c r="F215" i="12"/>
  <c r="F213" i="12"/>
  <c r="F212" i="12"/>
  <c r="F208" i="12"/>
  <c r="F207" i="12"/>
  <c r="F205" i="12"/>
  <c r="F204" i="12"/>
  <c r="F199" i="12"/>
  <c r="F197" i="12"/>
  <c r="F196" i="12"/>
  <c r="F191" i="12"/>
  <c r="F190" i="12"/>
  <c r="F189" i="12"/>
  <c r="F188" i="12"/>
  <c r="F183" i="12"/>
  <c r="F184" i="12" s="1"/>
  <c r="F180" i="12"/>
  <c r="F178" i="12"/>
  <c r="F172" i="12"/>
  <c r="F171" i="12"/>
  <c r="F170" i="12"/>
  <c r="F169" i="12"/>
  <c r="F168" i="12"/>
  <c r="F181" i="12"/>
  <c r="F160" i="12"/>
  <c r="F158" i="12"/>
  <c r="F150" i="12"/>
  <c r="F142" i="12"/>
  <c r="F134" i="12"/>
  <c r="F128" i="12"/>
  <c r="F126" i="12"/>
  <c r="F125" i="12"/>
  <c r="F120" i="12"/>
  <c r="F121" i="12" s="1"/>
  <c r="F119" i="12"/>
  <c r="F117" i="12"/>
  <c r="F116" i="12"/>
  <c r="F109" i="12"/>
  <c r="F110" i="12"/>
  <c r="F101" i="12"/>
  <c r="F93" i="12"/>
  <c r="F82" i="12"/>
  <c r="F83" i="12" s="1"/>
  <c r="F76" i="12"/>
  <c r="F69" i="12"/>
  <c r="F68" i="12"/>
  <c r="F63" i="12"/>
  <c r="F62" i="12"/>
  <c r="F61" i="12"/>
  <c r="F56" i="12"/>
  <c r="F55" i="12"/>
  <c r="F57" i="12" s="1"/>
  <c r="F50" i="12"/>
  <c r="F49" i="12"/>
  <c r="F48" i="12"/>
  <c r="F51" i="12" s="1"/>
  <c r="F43" i="12"/>
  <c r="F42" i="12"/>
  <c r="F41" i="12"/>
  <c r="F44" i="12" s="1"/>
  <c r="F36" i="12"/>
  <c r="F35" i="12"/>
  <c r="F34" i="12"/>
  <c r="F29" i="12"/>
  <c r="F28" i="12"/>
  <c r="F27" i="12"/>
  <c r="F26" i="12"/>
  <c r="F21" i="12"/>
  <c r="F20" i="12"/>
  <c r="F19" i="12"/>
  <c r="F22" i="12" s="1"/>
  <c r="F14" i="12"/>
  <c r="F13" i="12"/>
  <c r="F152" i="12"/>
  <c r="F5" i="12"/>
  <c r="F4" i="12"/>
  <c r="F1722" i="12" l="1"/>
  <c r="F1732" i="12"/>
  <c r="F567" i="12"/>
  <c r="F570" i="12" s="1"/>
  <c r="F198" i="12"/>
  <c r="F201" i="12" s="1"/>
  <c r="F1528" i="12"/>
  <c r="F2040" i="12"/>
  <c r="F2044" i="12" s="1"/>
  <c r="F2446" i="12"/>
  <c r="F1451" i="12"/>
  <c r="F1454" i="12" s="1"/>
  <c r="F1459" i="12"/>
  <c r="F1460" i="12" s="1"/>
  <c r="F2032" i="12"/>
  <c r="F2474" i="12"/>
  <c r="F2496" i="12"/>
  <c r="F2498" i="12" s="1"/>
  <c r="F2509" i="12"/>
  <c r="F2511" i="12"/>
  <c r="F2510" i="12"/>
  <c r="F2787" i="12"/>
  <c r="F2789" i="12" s="1"/>
  <c r="F724" i="12"/>
  <c r="F726" i="12" s="1"/>
  <c r="F2532" i="12"/>
  <c r="F2534" i="12" s="1"/>
  <c r="F2567" i="12"/>
  <c r="F2569" i="12" s="1"/>
  <c r="F995" i="12"/>
  <c r="F1013" i="12"/>
  <c r="F745" i="12"/>
  <c r="F1001" i="12"/>
  <c r="F1106" i="12"/>
  <c r="F1239" i="12"/>
  <c r="F1312" i="12"/>
  <c r="F2207" i="12"/>
  <c r="F2781" i="12"/>
  <c r="F2772" i="12"/>
  <c r="F2762" i="12"/>
  <c r="F2690" i="12"/>
  <c r="F1867" i="12"/>
  <c r="F1873" i="12"/>
  <c r="F2281" i="12"/>
  <c r="F2735" i="12"/>
  <c r="F2736" i="12" s="1"/>
  <c r="F1415" i="12"/>
  <c r="F2096" i="12"/>
  <c r="F2197" i="12"/>
  <c r="F2417" i="12"/>
  <c r="F2561" i="12"/>
  <c r="F1948" i="12"/>
  <c r="F1613" i="12"/>
  <c r="F1643" i="12"/>
  <c r="F2314" i="12"/>
  <c r="F2394" i="12"/>
  <c r="F2458" i="12"/>
  <c r="F2589" i="12"/>
  <c r="F2712" i="12"/>
  <c r="F488" i="12"/>
  <c r="F2492" i="12"/>
  <c r="F291" i="12"/>
  <c r="F362" i="12"/>
  <c r="F368" i="12" s="1"/>
  <c r="F1038" i="12"/>
  <c r="F1062" i="12"/>
  <c r="F1121" i="12"/>
  <c r="F1178" i="12"/>
  <c r="F1655" i="12"/>
  <c r="F1954" i="12"/>
  <c r="F2423" i="12"/>
  <c r="F1225" i="12"/>
  <c r="F1791" i="12"/>
  <c r="F1923" i="12"/>
  <c r="F428" i="12"/>
  <c r="F755" i="12"/>
  <c r="F800" i="12"/>
  <c r="F822" i="12"/>
  <c r="F1076" i="12"/>
  <c r="F1080" i="12" s="1"/>
  <c r="F1082" i="12" s="1"/>
  <c r="F1097" i="12"/>
  <c r="F1186" i="12"/>
  <c r="F1289" i="12"/>
  <c r="F1941" i="12"/>
  <c r="F2173" i="12"/>
  <c r="F2600" i="12"/>
  <c r="F2697" i="12"/>
  <c r="F2306" i="12"/>
  <c r="F2298" i="12"/>
  <c r="F421" i="12"/>
  <c r="F475" i="12"/>
  <c r="F809" i="12"/>
  <c r="F1326" i="12"/>
  <c r="F2332" i="12"/>
  <c r="F2385" i="12"/>
  <c r="F837" i="12"/>
  <c r="F1488" i="12"/>
  <c r="F786" i="12"/>
  <c r="F1446" i="12"/>
  <c r="F1878" i="12"/>
  <c r="F1880" i="12" s="1"/>
  <c r="F1047" i="12"/>
  <c r="F1281" i="12"/>
  <c r="F1996" i="12"/>
  <c r="F193" i="12"/>
  <c r="F593" i="12"/>
  <c r="F594" i="12" s="1"/>
  <c r="F967" i="12"/>
  <c r="F182" i="12"/>
  <c r="F353" i="12"/>
  <c r="F692" i="12"/>
  <c r="F6" i="12"/>
  <c r="F94" i="12"/>
  <c r="F144" i="12"/>
  <c r="F816" i="12"/>
  <c r="F908" i="12"/>
  <c r="F913" i="12" s="1"/>
  <c r="F1770" i="12"/>
  <c r="F2078" i="12"/>
  <c r="F2262" i="12"/>
  <c r="F136" i="12"/>
  <c r="F320" i="12"/>
  <c r="F222" i="12"/>
  <c r="F272" i="12"/>
  <c r="F335" i="12"/>
  <c r="F340" i="12" s="1"/>
  <c r="F676" i="12"/>
  <c r="F902" i="12"/>
  <c r="F1153" i="12"/>
  <c r="F1561" i="12"/>
  <c r="F2323" i="12"/>
  <c r="F1400" i="12"/>
  <c r="F1404" i="12" s="1"/>
  <c r="F1371" i="12"/>
  <c r="F1374" i="12" s="1"/>
  <c r="F2085" i="12"/>
  <c r="F1836" i="12"/>
  <c r="F23" i="12"/>
  <c r="F321" i="12"/>
  <c r="F304" i="12"/>
  <c r="F305" i="12" s="1"/>
  <c r="F601" i="12"/>
  <c r="F766" i="12"/>
  <c r="F1264" i="12"/>
  <c r="F1349" i="12"/>
  <c r="F1430" i="12"/>
  <c r="F1555" i="12"/>
  <c r="F1681" i="12"/>
  <c r="F2014" i="12"/>
  <c r="F2633" i="12"/>
  <c r="F2219" i="12"/>
  <c r="F159" i="12"/>
  <c r="F179" i="12"/>
  <c r="F151" i="12"/>
  <c r="F135" i="12"/>
  <c r="F75" i="12"/>
  <c r="F77" i="12" s="1"/>
  <c r="F78" i="12" s="1"/>
  <c r="F12" i="12"/>
  <c r="F354" i="12"/>
  <c r="F392" i="12"/>
  <c r="F518" i="12"/>
  <c r="F1697" i="12"/>
  <c r="F1700" i="12" s="1"/>
  <c r="F1687" i="12"/>
  <c r="F1690" i="12" s="1"/>
  <c r="F1714" i="12"/>
  <c r="F1731" i="12"/>
  <c r="F1721" i="12"/>
  <c r="F1860" i="12"/>
  <c r="F2661" i="12"/>
  <c r="F58" i="12"/>
  <c r="F162" i="12"/>
  <c r="F376" i="12"/>
  <c r="F408" i="12" s="1"/>
  <c r="F462" i="12"/>
  <c r="F502" i="12"/>
  <c r="F589" i="12"/>
  <c r="F633" i="12"/>
  <c r="F657" i="12"/>
  <c r="F791" i="12"/>
  <c r="F787" i="12" s="1"/>
  <c r="F1131" i="12"/>
  <c r="F1497" i="12"/>
  <c r="F1708" i="12"/>
  <c r="F1756" i="12"/>
  <c r="F1934" i="12"/>
  <c r="F2005" i="12"/>
  <c r="F2061" i="12"/>
  <c r="F2358" i="12"/>
  <c r="F2410" i="12"/>
  <c r="F2674" i="12"/>
  <c r="F2681" i="12"/>
  <c r="F316" i="12"/>
  <c r="F331" i="12"/>
  <c r="F384" i="12"/>
  <c r="F438" i="12"/>
  <c r="F531" i="12"/>
  <c r="F544" i="12"/>
  <c r="F668" i="12"/>
  <c r="F703" i="12"/>
  <c r="F1200" i="12"/>
  <c r="F1334" i="12"/>
  <c r="F1336" i="12" s="1"/>
  <c r="F1511" i="12"/>
  <c r="F1517" i="12"/>
  <c r="F1568" i="12"/>
  <c r="F1672" i="12"/>
  <c r="F1782" i="12"/>
  <c r="F1816" i="12"/>
  <c r="F1962" i="12"/>
  <c r="F2126" i="12"/>
  <c r="F2136" i="12"/>
  <c r="F2155" i="12"/>
  <c r="F2253" i="12"/>
  <c r="F2349" i="12"/>
  <c r="F206" i="12"/>
  <c r="F209" i="12" s="1"/>
  <c r="F214" i="12"/>
  <c r="F217" i="12" s="1"/>
  <c r="F37" i="12"/>
  <c r="F38" i="12" s="1"/>
  <c r="F95" i="12"/>
  <c r="F96" i="12" s="1"/>
  <c r="F52" i="12"/>
  <c r="F299" i="12"/>
  <c r="F129" i="12"/>
  <c r="F130" i="12" s="1"/>
  <c r="F137" i="12"/>
  <c r="F138" i="12" s="1"/>
  <c r="F173" i="12"/>
  <c r="F174" i="12" s="1"/>
  <c r="F163" i="12"/>
  <c r="F164" i="12" s="1"/>
  <c r="F45" i="12"/>
  <c r="F64" i="12"/>
  <c r="F65" i="12" s="1"/>
  <c r="F84" i="12"/>
  <c r="F271" i="12"/>
  <c r="F161" i="12"/>
  <c r="F445" i="12"/>
  <c r="F453" i="12"/>
  <c r="F621" i="12"/>
  <c r="F645" i="12"/>
  <c r="F716" i="12"/>
  <c r="F978" i="12"/>
  <c r="F1162" i="12"/>
  <c r="F1170" i="12"/>
  <c r="F1212" i="12"/>
  <c r="F1256" i="12"/>
  <c r="F1306" i="12"/>
  <c r="F1307" i="12" s="1"/>
  <c r="F1365" i="12"/>
  <c r="F1479" i="12"/>
  <c r="F2235" i="12"/>
  <c r="F2236" i="12" s="1"/>
  <c r="F7" i="12"/>
  <c r="F8" i="12" s="1"/>
  <c r="F102" i="12"/>
  <c r="F937" i="12"/>
  <c r="F956" i="12"/>
  <c r="F30" i="12"/>
  <c r="F31" i="12" s="1"/>
  <c r="F70" i="12"/>
  <c r="F71" i="12" s="1"/>
  <c r="F87" i="12"/>
  <c r="F224" i="12"/>
  <c r="F225" i="12" s="1"/>
  <c r="F249" i="12"/>
  <c r="F240" i="12"/>
  <c r="F231" i="12"/>
  <c r="F281" i="12"/>
  <c r="F283" i="12" s="1"/>
  <c r="F400" i="12"/>
  <c r="F557" i="12"/>
  <c r="F612" i="12"/>
  <c r="F684" i="12"/>
  <c r="F710" i="12"/>
  <c r="F859" i="12"/>
  <c r="F1146" i="12"/>
  <c r="F1383" i="12"/>
  <c r="F2430" i="12"/>
  <c r="F2542" i="12"/>
  <c r="F2653" i="12"/>
  <c r="F143" i="12"/>
  <c r="F774" i="12"/>
  <c r="F875" i="12"/>
  <c r="F924" i="12"/>
  <c r="F945" i="12"/>
  <c r="F1020" i="12"/>
  <c r="F1192" i="12"/>
  <c r="F1247" i="12"/>
  <c r="F1302" i="12"/>
  <c r="F1438" i="12"/>
  <c r="F1471" i="12"/>
  <c r="F1548" i="12"/>
  <c r="F1667" i="12"/>
  <c r="F1800" i="12"/>
  <c r="F1903" i="12"/>
  <c r="F1912" i="12"/>
  <c r="F1981" i="12"/>
  <c r="F1989" i="12"/>
  <c r="F2021" i="12"/>
  <c r="F2070" i="12"/>
  <c r="F2271" i="12"/>
  <c r="F2339" i="12"/>
  <c r="F2613" i="12"/>
  <c r="F2729" i="12"/>
  <c r="F828" i="12"/>
  <c r="F848" i="12"/>
  <c r="F891" i="12"/>
  <c r="F989" i="12"/>
  <c r="F1274" i="12"/>
  <c r="F1319" i="12"/>
  <c r="F1579" i="12"/>
  <c r="F1587" i="12"/>
  <c r="F1891" i="12"/>
  <c r="F1899" i="12"/>
  <c r="F2106" i="12"/>
  <c r="F2116" i="12"/>
  <c r="F2182" i="12"/>
  <c r="F2577" i="12"/>
  <c r="F1627" i="12"/>
  <c r="F1603" i="12" s="1"/>
  <c r="F1606" i="12" s="1"/>
  <c r="F1746" i="12"/>
  <c r="F1850" i="12"/>
  <c r="F2147" i="12"/>
  <c r="F2189" i="12"/>
  <c r="F2244" i="12"/>
  <c r="F2245" i="12" s="1"/>
  <c r="F2367" i="12"/>
  <c r="F2377" i="12"/>
  <c r="F2524" i="12"/>
  <c r="F2642" i="12"/>
  <c r="F2747" i="12"/>
  <c r="F1541" i="12"/>
  <c r="F1596" i="12"/>
  <c r="F1619" i="12"/>
  <c r="F1635" i="12"/>
  <c r="F1806" i="12"/>
  <c r="F1826" i="12"/>
  <c r="F1914" i="12"/>
  <c r="F1906" i="12"/>
  <c r="F1970" i="12"/>
  <c r="F2052" i="12"/>
  <c r="F2163" i="12"/>
  <c r="F2228" i="12"/>
  <c r="F2290" i="12"/>
  <c r="F2437" i="12"/>
  <c r="F2452" i="12"/>
  <c r="F2464" i="12"/>
  <c r="F2483" i="12"/>
  <c r="F2624" i="12"/>
  <c r="F2714" i="12"/>
  <c r="F2756" i="12"/>
  <c r="F1724" i="12" l="1"/>
  <c r="F1734" i="12"/>
  <c r="F580" i="12"/>
  <c r="F579" i="12"/>
  <c r="F2718" i="12"/>
  <c r="F1462" i="12"/>
  <c r="F2513" i="12"/>
  <c r="F343" i="12"/>
  <c r="F349" i="12" s="1"/>
  <c r="F307" i="12"/>
  <c r="F2738" i="12"/>
  <c r="F1735" i="12"/>
  <c r="F595" i="12"/>
  <c r="F15" i="12"/>
  <c r="F16" i="12" s="1"/>
  <c r="F1388" i="12"/>
  <c r="F1394" i="12" s="1"/>
  <c r="F352" i="12"/>
  <c r="F358" i="12" s="1"/>
  <c r="F185" i="12"/>
  <c r="F324" i="12"/>
  <c r="F276" i="12"/>
  <c r="F1916" i="12"/>
  <c r="F175" i="12"/>
  <c r="F165" i="12"/>
  <c r="F92" i="12"/>
  <c r="F97" i="12" s="1"/>
  <c r="F88" i="12"/>
  <c r="F89" i="12" s="1"/>
  <c r="F9" i="12"/>
  <c r="F1908" i="12"/>
  <c r="F127" i="12"/>
  <c r="F131" i="12" s="1"/>
  <c r="F118" i="12"/>
  <c r="F122" i="12" s="1"/>
  <c r="F241" i="12"/>
  <c r="F242" i="12"/>
  <c r="F243" i="12" s="1"/>
  <c r="F251" i="12"/>
  <c r="F252" i="12" s="1"/>
  <c r="F259" i="12"/>
  <c r="F233" i="12"/>
  <c r="F226" i="12"/>
  <c r="F153" i="12"/>
  <c r="F145" i="12"/>
  <c r="F146" i="12" s="1"/>
  <c r="F139" i="12"/>
  <c r="F103" i="12"/>
  <c r="F104" i="12" s="1"/>
  <c r="F111" i="12"/>
  <c r="F112" i="12" s="1"/>
  <c r="F581" i="12" l="1"/>
  <c r="F583" i="12" s="1"/>
  <c r="F409" i="12"/>
  <c r="F410" i="12" s="1"/>
  <c r="F244" i="12"/>
  <c r="F100" i="12"/>
  <c r="F105" i="12" s="1"/>
  <c r="F108" i="12"/>
  <c r="F113" i="12" s="1"/>
  <c r="F154" i="12"/>
  <c r="F155" i="12" s="1"/>
  <c r="F147" i="12"/>
  <c r="F234" i="12"/>
  <c r="F235" i="12" s="1"/>
  <c r="F260" i="12"/>
  <c r="F261" i="12" s="1"/>
  <c r="F253" i="12"/>
  <c r="J2684" i="12"/>
</calcChain>
</file>

<file path=xl/sharedStrings.xml><?xml version="1.0" encoding="utf-8"?>
<sst xmlns="http://schemas.openxmlformats.org/spreadsheetml/2006/main" count="9854" uniqueCount="2360">
  <si>
    <t>m2</t>
  </si>
  <si>
    <t>ml</t>
  </si>
  <si>
    <t>und</t>
  </si>
  <si>
    <t>Pintura en esmalte sobre reja de cerramiento</t>
  </si>
  <si>
    <t>Muro doble super board 10mm para cambio de ventanas</t>
  </si>
  <si>
    <t>PISOS</t>
  </si>
  <si>
    <t>M2</t>
  </si>
  <si>
    <t>m3</t>
  </si>
  <si>
    <t>suministro e instalación Tubería PVC 4" sanitaria, incluye soldadura PVC, limpiador PVC 760 y unión PVC sanitaria 4"</t>
  </si>
  <si>
    <t>suministro e instalación Tubería PVC 3" sanitaria, incluye soldadura PVC, limpiador PVC 760 y unión PVC sanitaria 3"</t>
  </si>
  <si>
    <t>suministro e instalación Tubería PVC 2" sanitaria, incluye soldadura PVC, limpiador PVC 760 y unión PVC sanitaria 2"</t>
  </si>
  <si>
    <t>Punto sanitario PVC 4", incluye soldadura PVC, limpiador PVC 760, waipe y codo sanitario PVC 4"</t>
  </si>
  <si>
    <t>Punto sanitario PVC 3", incluye soldadura PVC, limpiador PVC 760, waipe y codo sanitario PVC 3"</t>
  </si>
  <si>
    <t>Punto sanitario PVC 2", incluye soldadura PVC, limpiador PVC 760, waipe y codo sanitario PVC 2"</t>
  </si>
  <si>
    <t>suministro e instalación Tubería PVC 1/2" Presiòn, incluye soldadura PVC y limpiador PVC 760</t>
  </si>
  <si>
    <t>Punto hidráulico PVC 1/2", incluye adaptadores M+H presión PVC 1/2", codo galvanizado 1/2", codo PVC presión 1/2", T presión PVC 1/2", niple galvanizado 1/2", soldadura PVC, waipe, limpiador  PVC 760</t>
  </si>
  <si>
    <t>Suministro e instalación válvula de cierre de 1/2", incluye adaptador M presión 1/2", cinta teflon 10m y caja PVC con tapa</t>
  </si>
  <si>
    <t>Suministro e instalación sifón sanitario PVC 3", incluye soldadura PVC y limpiador PVC 760</t>
  </si>
  <si>
    <t>Pintura vinilo tres manos muros</t>
  </si>
  <si>
    <t>Enchape cerámica 20*30 1 calidad, incluye pegacor blanco corona, waipe y cemento blaco</t>
  </si>
  <si>
    <t>Punto eléctrico, incluye suministro e instalación de adaptador de 1/2", alambre de cobre #12, codos, interruptor/tomacorriente, tubería PVC de 1/2" y caja sencilla</t>
  </si>
  <si>
    <t>Mortero de nivelación 1:3 espesor 0,04m</t>
  </si>
  <si>
    <t>Suministro e instalación Tableta de gress 10*20 cm</t>
  </si>
  <si>
    <t>Suministro e instalación Guarda escobas en tableta de gress H=10 cm</t>
  </si>
  <si>
    <t>Pintura</t>
  </si>
  <si>
    <t xml:space="preserve">Pintura en vinilo tres manos muro </t>
  </si>
  <si>
    <t>Demolición de alfajías en concreto, incluye retiro de escombros, andamios y equipo para trabajos en alturas</t>
  </si>
  <si>
    <t>Alfajías en concreto de 21 Mpa de ancho 0,5m, incluye andamio metálico tubular y equipo para trabajos en alturas</t>
  </si>
  <si>
    <t>Rasqueteo, resane y lijada de muros, incluye andamio metálico tubular y equipo para trabajos en alturas</t>
  </si>
  <si>
    <t>Pintura Koraza a dos manos en muros , incluye andamio metálico tubular y equipo para trabajos en alturas</t>
  </si>
  <si>
    <t>PRELIMINARES</t>
  </si>
  <si>
    <t>Demolición enchape cerámico y acarreo</t>
  </si>
  <si>
    <t>Demolición muro en concreto divisiones inodoros, incluye acarreo</t>
  </si>
  <si>
    <t>Desmonte aparato sanitario y acarreo</t>
  </si>
  <si>
    <t>desmonte cielo raso existente</t>
  </si>
  <si>
    <t>regata sobre muro y acarreo</t>
  </si>
  <si>
    <t xml:space="preserve">Retiro tubería existente </t>
  </si>
  <si>
    <t>INSTALACIONES SANITARIAS</t>
  </si>
  <si>
    <t>INSTALACIONES HIDRAULICAS</t>
  </si>
  <si>
    <t>suministro e instalación Tubería PVC 1/2" Presión, incluye soldadura PVC y limpiador PVC 760</t>
  </si>
  <si>
    <t>Suministro e instalación válvula de cierre de 1/2", incluye adaptador M presión 1/2", cinta teflón 10m y caja PVC con tapa</t>
  </si>
  <si>
    <t>INSTALACIONES ELECTRICAS</t>
  </si>
  <si>
    <t xml:space="preserve">retiro tomacorriente o interruptor existentes </t>
  </si>
  <si>
    <t>retiro lámpara existente</t>
  </si>
  <si>
    <t xml:space="preserve">retiro cable existente cobre #12 </t>
  </si>
  <si>
    <t xml:space="preserve">retiro tubería PVC de 1/2" existente </t>
  </si>
  <si>
    <t>Salida de iluminación 110V en PVC, incluye alambre de cobre aislado #12, toma doble polo a tierra, cable encauchetado 3*16, toma aerea 3 polos 15A-120V, clavija aerea 3 polos 15A-120V, tubo PVC conduit 1/2", adaptador PVC terminal liso tipo campana 1/2", curva PVC conduit 1/2" fina, unión PVC conduit1/2", caja PVC conduit octagonal</t>
  </si>
  <si>
    <t>Suministro e instalación luminaria LED para incrustar LFS/Imtb/1*4/2T8LED18W 6500K, con marco, tubos a la vista (122*0,3 cms) chasis en lámina cold rolled calibre 22</t>
  </si>
  <si>
    <t>APARATOS SANITARIOS</t>
  </si>
  <si>
    <t>Suministro e instalación lavamanos de sobreponer con mezclador línea media</t>
  </si>
  <si>
    <t xml:space="preserve">Suministro e instalación orinal mediano </t>
  </si>
  <si>
    <t>Suministro e instalación sanitario avanti</t>
  </si>
  <si>
    <t>ACABADOS</t>
  </si>
  <si>
    <t>mortero 1:3 de nivelación espesor 4cm</t>
  </si>
  <si>
    <t>Cielo falso en lámina PVC cielo blanco de 5,95*0,25m y 10mm de espesor</t>
  </si>
  <si>
    <t>ACCESO PRINCIPAL</t>
  </si>
  <si>
    <t>demolición piso existente en baldosa y mortero, incluye acarreo</t>
  </si>
  <si>
    <t xml:space="preserve">Demolición enchape cerámico y acarreo </t>
  </si>
  <si>
    <t xml:space="preserve">Retiro tubería hidro sanitaria existente </t>
  </si>
  <si>
    <t>retiro tubería PVC de 1/2" eléctrica existente</t>
  </si>
  <si>
    <t>regata sobre muros y acarreo</t>
  </si>
  <si>
    <t>Enchape cerámica 20*30 1 calidad, incluye pegacor blanco corona, waipe y cemento blanco</t>
  </si>
  <si>
    <t>AULA MAXIMA</t>
  </si>
  <si>
    <t>FACHADA RESTAURANTE ESTUDIANTIL</t>
  </si>
  <si>
    <t>Demolición piso existente mas mortero, incluye acarreo</t>
  </si>
  <si>
    <t>mortero de nivelación 1:3 de 4cm de espesor</t>
  </si>
  <si>
    <t>Suministro e instalación de baldosa en vinilo, incluye pegante</t>
  </si>
  <si>
    <t>SALA 1 LABORATORIO DE IDIOMAS</t>
  </si>
  <si>
    <t>SALA 2 LABORATORIO DE IDIOMAS</t>
  </si>
  <si>
    <t>Pintura en vinilo tres manos muro y aleros</t>
  </si>
  <si>
    <t>Pintura en esmalte para puerta/ventana en madera, incluye andamio metálico tubular</t>
  </si>
  <si>
    <t>Pintura en esmalte para rejas</t>
  </si>
  <si>
    <t>Pintura en esmalte sobre canales y bajantes, incluye andamio metálico tubular y equipo para trabajos en alturas</t>
  </si>
  <si>
    <t>INTERIORES PATIOS BOLIVAR Y SANTANDER SEGUNDO PISO</t>
  </si>
  <si>
    <t>INTERIORES PATIOS BOLIVAR Y SANTANDER PRIMER PISO</t>
  </si>
  <si>
    <t>INTERIORES PATIO VALENCIA SEGUNDO PISO</t>
  </si>
  <si>
    <t>INTERIORES PATIO VALENCIA PRIMER PISO</t>
  </si>
  <si>
    <t>AREA DE ACCESO Y CIRCULACIÓN PATIO TRES SEGUNDO PISO</t>
  </si>
  <si>
    <t>AREA DE ACCESO Y CIRCULACIÓN PATIO TRES PRIMER PISO</t>
  </si>
  <si>
    <t>INTERIORES PATIO TRES SEGUNDO PISO</t>
  </si>
  <si>
    <t>INTERIORES PATIO TRES PRIMER PISO</t>
  </si>
  <si>
    <t>AREA DE ACCESO Y CIRCULACIÓN PATIO CUATRO SEGUNDO PISO</t>
  </si>
  <si>
    <t>AREA DE ACCESO Y CIRCULACIÓN PATIO CUATRO PRIMER PISO</t>
  </si>
  <si>
    <t>Pintura en esmalte para puerta/ventana en madera</t>
  </si>
  <si>
    <t xml:space="preserve">Pintura en esmalte para baranda </t>
  </si>
  <si>
    <t>Pintura en barniz</t>
  </si>
  <si>
    <t>CARPINTERIA MADERA</t>
  </si>
  <si>
    <t>Pintura en esmalte sobre barandas</t>
  </si>
  <si>
    <t>INTERIORES JARDIN DE LOS GERANIOS SEGUNDO PISO</t>
  </si>
  <si>
    <t>BAÑOS FORMACION INTEGRAL</t>
  </si>
  <si>
    <t>BAÑO HOMBRES CAFETIN</t>
  </si>
  <si>
    <t>BAÑO DAMAS CAFETIN</t>
  </si>
  <si>
    <t>INTERIORES JARDIN DE LOS GERANIOS PRIMER PISO</t>
  </si>
  <si>
    <t>INTERIORES PATIO LAS PALMERAS SEGUNDO PISO</t>
  </si>
  <si>
    <t>INTERIORES PATIO LAS PALMERAS PRIMER PISO</t>
  </si>
  <si>
    <t>INTERIORES JARDIN BIBLIOTECA SEGUNDO PISO</t>
  </si>
  <si>
    <t>INTERIORES JARDIN BIBLIOTECA PRIMER PISO</t>
  </si>
  <si>
    <t>AREA DE ACCESO Y CIRCULACIÓN BIBLIOTECA EL CARMEN SEGUNDO PISO</t>
  </si>
  <si>
    <t>AREA DE ACCESO Y CIRCULACIÓN BIBLIOTECA EL CARMEN PRIMER PISO</t>
  </si>
  <si>
    <t>INTERIORES BIBLIOTECA EL CARMEN SEGUNDO PISO</t>
  </si>
  <si>
    <t>INTERIORES BIBLIOTECA EL CARMEN PRIMER PISO</t>
  </si>
  <si>
    <t>Cielo falso en superboard con dilataciones, incluye cinta Quick Tape, sika joind compound, sika imper mur, junta sika rod, sika joint free, canal, paral lamina galv. 24, Perfil D Omega, chazos expansivos, pintura vinilo tres manos y andamio metálico tubular</t>
  </si>
  <si>
    <t>CARPINTERÍA EN MADERA</t>
  </si>
  <si>
    <t>Fabricación e instalación de ventanas en cedro de buena calidad de 1,2*2,2m, inferior tablero en madera y superior vidrio de 4mm con pisavidrios y pintura</t>
  </si>
  <si>
    <t>Arreglo enchape Sala Gabriel García Marquez, incluye lámina de triplex 4mm, sellador, molduras y tintilla</t>
  </si>
  <si>
    <t>CIRCULACIÓN PATIO 1 SEGUNDO PISO</t>
  </si>
  <si>
    <t>Pintura en vinilo tres manos muros</t>
  </si>
  <si>
    <t>CIRCULACIÓN PATIO 1 PRIMER PISO</t>
  </si>
  <si>
    <t>INTERIORES PATIO 1 SEGUNDO PISO</t>
  </si>
  <si>
    <t>INTERIORES PATIO 1 PRIMER PISO</t>
  </si>
  <si>
    <t>INTRIORES PATIO 2 SEGUNDO PISO</t>
  </si>
  <si>
    <t>INTERIORES PATIO 2 PRIMER PISO</t>
  </si>
  <si>
    <t>Pintura en esmalte sobre lámina llena</t>
  </si>
  <si>
    <t>Pintura en esmalte sobre marco metálico de 1*2,2m</t>
  </si>
  <si>
    <t>Pintura en esmalte sobre nave metálica de 1*2,2m</t>
  </si>
  <si>
    <t>BAÑOS PUBLICOS HOMBRES</t>
  </si>
  <si>
    <t>Suministro e instalación ducha sencilla</t>
  </si>
  <si>
    <t>BAÑOS PUBLICOS DAMAS</t>
  </si>
  <si>
    <t>glb</t>
  </si>
  <si>
    <t>FACHADAS AREA ADMINISTRATIVA</t>
  </si>
  <si>
    <t>AREA DE KARATE</t>
  </si>
  <si>
    <t>COLISEO TULCAN</t>
  </si>
  <si>
    <t>Pintura en esmalte sobre barandas tubo 2-3 líneas más parales, incluye anticorrosivo</t>
  </si>
  <si>
    <t>POLIDEPORTIVO CANCHA 1 Y 2</t>
  </si>
  <si>
    <t>Pintura esmalte sobre malla eslabonada 2,1/2-2", incluye anticorrosivo</t>
  </si>
  <si>
    <t>CANAL DE DESAGÜE PORTERIA</t>
  </si>
  <si>
    <t>Demolición contrapiso de 10 cm de espesor, incluye acarreo</t>
  </si>
  <si>
    <t>Excavacióm de tierra a mano</t>
  </si>
  <si>
    <t>Solado en conreto de 14MPa de 0,07m de espesor</t>
  </si>
  <si>
    <t>Muro ladrillo soga</t>
  </si>
  <si>
    <t>Repello muro impermeable 1:3</t>
  </si>
  <si>
    <t>Suministro e instalación de rejilla en hierro D=1/2", E=1/2", 1X0.30m</t>
  </si>
  <si>
    <t>ITEM</t>
  </si>
  <si>
    <t>DETALLE</t>
  </si>
  <si>
    <t>U</t>
  </si>
  <si>
    <t>CANTIDAD</t>
  </si>
  <si>
    <t>PRECIO</t>
  </si>
  <si>
    <t>V/PARCIAL</t>
  </si>
  <si>
    <t xml:space="preserve">TUBERIA PVC 2 SANITARIA      </t>
  </si>
  <si>
    <t>Unidad:</t>
  </si>
  <si>
    <t>ML</t>
  </si>
  <si>
    <t>DESCRIPCION                                      OBSERVACION</t>
  </si>
  <si>
    <t>UND</t>
  </si>
  <si>
    <t xml:space="preserve">SOLDADURA PVC ,1/  4  GLN   PAVCO                           </t>
  </si>
  <si>
    <t>UD</t>
  </si>
  <si>
    <t xml:space="preserve">TUBO SANIT PVC  2"          PAVCO                           </t>
  </si>
  <si>
    <t xml:space="preserve">LIMPIADOR PVC 760-G 1/4 GL  PAVCO                           </t>
  </si>
  <si>
    <t xml:space="preserve">MANO OBRA HIDRO     2 AYUDANTE - 1 OFI                  </t>
  </si>
  <si>
    <t>HC</t>
  </si>
  <si>
    <t xml:space="preserve">HERRAMIENTA MENOR                                           </t>
  </si>
  <si>
    <t>GL</t>
  </si>
  <si>
    <t>VALOR TOTAL</t>
  </si>
  <si>
    <t xml:space="preserve">DEMOL.PISO BALDOSA+MORTERO                 </t>
  </si>
  <si>
    <t xml:space="preserve">MANO OBRA ALBANILERIA   2 AYUDANTE                          </t>
  </si>
  <si>
    <t>ACARREO</t>
  </si>
  <si>
    <t>M3</t>
  </si>
  <si>
    <t xml:space="preserve">VOLQUETA 5 M3                                               </t>
  </si>
  <si>
    <t>VI</t>
  </si>
  <si>
    <t xml:space="preserve">DEMOL.ENCHAPE CERAMICO                     </t>
  </si>
  <si>
    <t xml:space="preserve">MANO OBRA ALBANILERIA   1 AYUDANTE                          </t>
  </si>
  <si>
    <t xml:space="preserve">DEMOL.REPELLO                              </t>
  </si>
  <si>
    <t>ANDAMIO METALICO TUBULAR</t>
  </si>
  <si>
    <t>U/D</t>
  </si>
  <si>
    <t xml:space="preserve">DEMOL. DE ALFAJIAS EN TABLON DE 0,33*0,33 MTS.                             </t>
  </si>
  <si>
    <t xml:space="preserve"> </t>
  </si>
  <si>
    <t xml:space="preserve">DEMOL. CONTRAPISO   CTO E=0.05-0.10              </t>
  </si>
  <si>
    <t xml:space="preserve">MANO OBRA ALBANILERIA   2 AYUDANTES                          </t>
  </si>
  <si>
    <t xml:space="preserve">DEMOL. SARDINEL EN   CTO ANCHO 0,20 ALTO 0,20 -0,40             </t>
  </si>
  <si>
    <t xml:space="preserve">100501       DESM.APARATO SANITARIO                     </t>
  </si>
  <si>
    <t xml:space="preserve">MANO OBRA HIDROSANIT.   1 AYUDANTE-1 OFI                    </t>
  </si>
  <si>
    <t xml:space="preserve">100314          DEMOL.MURO LAD. SOGA                       </t>
  </si>
  <si>
    <t>100515  DESM.MARCO + NAVE SENCILLA</t>
  </si>
  <si>
    <t>DESCRIPCION              OBSERVACION</t>
  </si>
  <si>
    <t>CANT.</t>
  </si>
  <si>
    <t>MANO OBRA ALBANILERIA   1 AYUDANTE</t>
  </si>
  <si>
    <t>VOLQUETA 5 M3</t>
  </si>
  <si>
    <t>VJE</t>
  </si>
  <si>
    <t>HERRAMIENTA MENOR</t>
  </si>
  <si>
    <t>GLB</t>
  </si>
  <si>
    <t>REGATA SOBRE MUROS</t>
  </si>
  <si>
    <t xml:space="preserve">DESM.DIVISION LAMINA XXX.                  </t>
  </si>
  <si>
    <t xml:space="preserve">MANO OBRA ALBANILERIA   2 AYUDANTE-1 OFI                    </t>
  </si>
  <si>
    <t xml:space="preserve">ANDAMIO METALICO TUBULAR                                    </t>
  </si>
  <si>
    <t xml:space="preserve">RETIRO TUBERIA EXISTENTE                   </t>
  </si>
  <si>
    <t xml:space="preserve">MANO OBRA HIDRO      2 AYUDANTE - 1 OFI                 </t>
  </si>
  <si>
    <t xml:space="preserve">TUBERIA PVC 2" SANITARIA           </t>
  </si>
  <si>
    <t xml:space="preserve">MANO OBRA HIDRO     2 AYUDANTE - 1 OFI                    </t>
  </si>
  <si>
    <t xml:space="preserve">TUBERIA PVC 3" VENTILACION        </t>
  </si>
  <si>
    <t xml:space="preserve">TUBO SANIT PVC  3"       VENTILACION    PAVCO                           </t>
  </si>
  <si>
    <t xml:space="preserve">TUBERIA PVC 2" VENTILACION        </t>
  </si>
  <si>
    <t xml:space="preserve">TUBO SANIT PVC  2"       VENTILACION    PAVCO                           </t>
  </si>
  <si>
    <t xml:space="preserve">TUBERIA PVC 4" SANITARIA                    </t>
  </si>
  <si>
    <t xml:space="preserve">TUBO SANIT PVC  4"          PAVCO                           </t>
  </si>
  <si>
    <t>UNION SANITARIA 4"</t>
  </si>
  <si>
    <t xml:space="preserve">TUBERIA PVC 3" SANITARIA                    </t>
  </si>
  <si>
    <t xml:space="preserve">TUBO SANIT PVC  3"          PAVCO                           </t>
  </si>
  <si>
    <t>UNION SANITARIA 3"</t>
  </si>
  <si>
    <t xml:space="preserve">SIFON SANITARIO PVC 2"                     </t>
  </si>
  <si>
    <t xml:space="preserve">SIFON SANI PVC 2"      TAP                                  </t>
  </si>
  <si>
    <t xml:space="preserve">SIFON SANITARIO PVC 4"                     </t>
  </si>
  <si>
    <t xml:space="preserve">SIFON SANI PVC 4"      TAP                                  </t>
  </si>
  <si>
    <t xml:space="preserve">UNION SANITARIA PVC 4"                     </t>
  </si>
  <si>
    <t xml:space="preserve">UNION SAN PVC 4                                             </t>
  </si>
  <si>
    <t xml:space="preserve">PUNTO SANITARIO PVC 2                      </t>
  </si>
  <si>
    <t xml:space="preserve">CODO SAN PVC 2    x90ø CXC                                  </t>
  </si>
  <si>
    <t xml:space="preserve">TUBO SANIT PVC  2"   x 3.0ML       PAVCO                           </t>
  </si>
  <si>
    <t xml:space="preserve">WAIPE </t>
  </si>
  <si>
    <t>KL</t>
  </si>
  <si>
    <t xml:space="preserve">PUNTO SANITARIO PVC 3                      </t>
  </si>
  <si>
    <t xml:space="preserve">CODO SAN PVC 3    x90ø CXC                                  </t>
  </si>
  <si>
    <t xml:space="preserve">TUBO SANIT PVC  3"   x 3.0ML       PAVCO                           </t>
  </si>
  <si>
    <t xml:space="preserve">PUNTO SANITARIO PVC 4                      </t>
  </si>
  <si>
    <t xml:space="preserve">CODO SAN PVC 4    x90ø CXC                                  </t>
  </si>
  <si>
    <t xml:space="preserve">TUBO SANIT PVC  4"    X 3.0 ML      PAVCO                           </t>
  </si>
  <si>
    <t xml:space="preserve">CONDUCCION TUBERIA PVC     ,1/2"     RDE 13.5      </t>
  </si>
  <si>
    <t xml:space="preserve">TUBO PRS  .1/2    RDE- 13.5                                 </t>
  </si>
  <si>
    <t xml:space="preserve">CONDUCCION TUBERIA PVC     ,3/4"     RDE 13.5      </t>
  </si>
  <si>
    <t xml:space="preserve">TUBO PRS  .3/4    RDE- 13.5                                 </t>
  </si>
  <si>
    <t>160509  CONDUCCION TUBERIA PVC    1,1/4"</t>
  </si>
  <si>
    <t>SOLDADURA CPVC ,1/  4 GLN   X</t>
  </si>
  <si>
    <t>TUBO PRS  1.1/4   RDE-21</t>
  </si>
  <si>
    <t>LIMPIADOR PVC 760-G 1/4 GL  PAVCO</t>
  </si>
  <si>
    <t>MANO OBRA HIDROSANIT.   1 AYUDANTE-1 OFI</t>
  </si>
  <si>
    <t>160507  CONDUCCION TUBERIA PVC    1"</t>
  </si>
  <si>
    <t>TUBO PRS  1       RDE-13.5</t>
  </si>
  <si>
    <t xml:space="preserve">VALVULA CIERRE     ,1/2"             </t>
  </si>
  <si>
    <t xml:space="preserve">ADAP.M PRS PVC  .1/2        PAVCO                           </t>
  </si>
  <si>
    <t xml:space="preserve">VALVULA  DE CIERRE  RED &amp; WITHE   .1/2"                                   </t>
  </si>
  <si>
    <t xml:space="preserve">CINTA TEFLON 10 MTS         CARRETE DE 10 METROS            </t>
  </si>
  <si>
    <t>CAJA PVC CON TAPA</t>
  </si>
  <si>
    <t xml:space="preserve">VALVULA CIERRE     3/4"             </t>
  </si>
  <si>
    <t xml:space="preserve">ADAP.M PRS PVC  .3/4        PAVCO                           </t>
  </si>
  <si>
    <t xml:space="preserve">VALVULA  DE CIERRE  RED &amp; WITHE   .3/4"                                   </t>
  </si>
  <si>
    <t xml:space="preserve">VALVULA CIERRE     1"             </t>
  </si>
  <si>
    <t xml:space="preserve">ADAP.M PRS PVC  .1"        PAVCO                           </t>
  </si>
  <si>
    <t xml:space="preserve">VALVULA  DE CIERRE  RED &amp; WITHE   .1"                                   </t>
  </si>
  <si>
    <t xml:space="preserve">VALVULA CIERRE     1 -1/4"             </t>
  </si>
  <si>
    <t xml:space="preserve">VALVULA  DE CIERRE  RED &amp; WITHE   .1-1/4"                                   </t>
  </si>
  <si>
    <t xml:space="preserve">VALVULA CIERRE     2"             </t>
  </si>
  <si>
    <t xml:space="preserve">ADAP.M PRS PVC  .2"        PAVCO                           </t>
  </si>
  <si>
    <t xml:space="preserve">VALVULA  DE CIERRE  RED &amp; WITHE   .2"                                   </t>
  </si>
  <si>
    <t xml:space="preserve">PUNTO AGUA FRIA      ,1/2"                 </t>
  </si>
  <si>
    <t xml:space="preserve">ADAP.M+H PRS PVC  .1/2        PAVCO                           </t>
  </si>
  <si>
    <t xml:space="preserve">CODO GALV     .1/2x90       </t>
  </si>
  <si>
    <t xml:space="preserve">CODO PRS PVC  .1/2x90ø                                      </t>
  </si>
  <si>
    <t>T PRES PVC 1/2</t>
  </si>
  <si>
    <t xml:space="preserve">NIPLE GALV  .1/2x  5   CM   </t>
  </si>
  <si>
    <t xml:space="preserve">TUBO PRS  .1/2    RDE-13.5                                  </t>
  </si>
  <si>
    <t xml:space="preserve">WAIPE  </t>
  </si>
  <si>
    <t>KG</t>
  </si>
  <si>
    <t>gripo para jardin tipo pesado</t>
  </si>
  <si>
    <t xml:space="preserve">CONDUCCION TUBERIA H.G 3"      </t>
  </si>
  <si>
    <t xml:space="preserve">TUBO H.G 3"                                 </t>
  </si>
  <si>
    <t>150108  TUBERIA PVC 3 VENTILACION</t>
  </si>
  <si>
    <t xml:space="preserve">DESCRIPCION            </t>
  </si>
  <si>
    <t>SOLDADURA PVC ,1/  4  GLN   PAVCO</t>
  </si>
  <si>
    <t>TUBO VENT-LLV. PVC 3</t>
  </si>
  <si>
    <t>140223     MURO LADRILLO SOGA</t>
  </si>
  <si>
    <t>LADRILLO COMUN</t>
  </si>
  <si>
    <t>MORTERO PEGA 1:3</t>
  </si>
  <si>
    <t>MANO OBRA ALBAÑILERIA    1 AYUDANTE - 1 OFI</t>
  </si>
  <si>
    <t>190109   REPELLO MURO          1:3   de  0.03</t>
  </si>
  <si>
    <t>MORTERO REPELLO 1:3</t>
  </si>
  <si>
    <t>ANDAMIO METALICO TUBULAR Y EQUIPO EN ALTURAS</t>
  </si>
  <si>
    <t>190109   REPELLO MURO  CON SIKA LATEX        1:3   de  0.03</t>
  </si>
  <si>
    <t>SIKA LATEX</t>
  </si>
  <si>
    <t xml:space="preserve">  REPELLO MURO IMPERMEABLE 1:3</t>
  </si>
  <si>
    <t>SIKA 1         UNX20 KG.    IMPERMEAB R:110002</t>
  </si>
  <si>
    <t>KLS</t>
  </si>
  <si>
    <t>MORTERO   1:3</t>
  </si>
  <si>
    <t>MANO OBRA ALBANILERIA   1 AYUDANTE-1 OFI</t>
  </si>
  <si>
    <t>190902  CARTERAS  A=0,15  E=0,03</t>
  </si>
  <si>
    <t>MORTERO 1:3</t>
  </si>
  <si>
    <t xml:space="preserve">ENCHAPE CERAMICA 20X30      1 CALIDAD          </t>
  </si>
  <si>
    <t xml:space="preserve">PEGACOR BLANCO              CORONA R:30100                  </t>
  </si>
  <si>
    <t>WAIPE</t>
  </si>
  <si>
    <t xml:space="preserve">CEMENTO BLANCO                            </t>
  </si>
  <si>
    <t xml:space="preserve">ENCHAPE CERAMICA MIRO 20.5  CERAMICA  20.X30             </t>
  </si>
  <si>
    <t xml:space="preserve">MANO OBRA ALBAÑILERIA   1 AYUDANTE-1 OFI                    </t>
  </si>
  <si>
    <t xml:space="preserve">CERAMICA 20.01-22.50x20.01-22.50   </t>
  </si>
  <si>
    <t xml:space="preserve">CEMENTO BLANCO              SACO DE 40 KILOS                </t>
  </si>
  <si>
    <t xml:space="preserve">ENCHAPE CERAMICA EGEO 20.5  CERAMICA  20.5X20.5             </t>
  </si>
  <si>
    <t>CENEFA PARA BAÑO</t>
  </si>
  <si>
    <t xml:space="preserve">ENCHAPE CENEFA          </t>
  </si>
  <si>
    <t>ESTUCO LISTO</t>
  </si>
  <si>
    <t>b</t>
  </si>
  <si>
    <t xml:space="preserve">AGUA  </t>
  </si>
  <si>
    <t>LT</t>
  </si>
  <si>
    <t>INDRALITH</t>
  </si>
  <si>
    <t>LIJA AGUA</t>
  </si>
  <si>
    <t>PL</t>
  </si>
  <si>
    <t xml:space="preserve">MANO OBRA ALBAÑILERIA       1 AYUDANTE-1 OFI                    </t>
  </si>
  <si>
    <t>290109    ESTUCO PLASTICO</t>
  </si>
  <si>
    <t>PLI</t>
  </si>
  <si>
    <t xml:space="preserve">ESTUCO PLASTICO       </t>
  </si>
  <si>
    <t>GLN</t>
  </si>
  <si>
    <t>MANO OBRA PINTURA                  1 OFI</t>
  </si>
  <si>
    <t>290303  VINILTEX            [2M]</t>
  </si>
  <si>
    <t>DESP.</t>
  </si>
  <si>
    <t>VALOR</t>
  </si>
  <si>
    <t>AGUA                        EMCALI</t>
  </si>
  <si>
    <t>LTS</t>
  </si>
  <si>
    <t>VINILO TIPO 1               BASE DE AGUA</t>
  </si>
  <si>
    <t>MANO DE OBRA</t>
  </si>
  <si>
    <t xml:space="preserve">PINTURA VINILO 3M </t>
  </si>
  <si>
    <t xml:space="preserve">VINILO TIPO 1               BASE DE AGUA                    </t>
  </si>
  <si>
    <t>GA</t>
  </si>
  <si>
    <t xml:space="preserve">MANO OBRA PINTURA       1 AYUDANTE-1 OFI                    </t>
  </si>
  <si>
    <t xml:space="preserve">PINTURA EN COLOR CELT PARA ETERNITH 2M </t>
  </si>
  <si>
    <t>290303  VINILTEX    ICL. RESANE REPELLO Y ESTUCO   [2M]</t>
  </si>
  <si>
    <t>MANO OBRA PINTURA       1 AYUDANTE-1 OFI</t>
  </si>
  <si>
    <t xml:space="preserve">ESTUCO </t>
  </si>
  <si>
    <t>REPELLO</t>
  </si>
  <si>
    <t>290502  PROMICAL + ACRONAL MURO</t>
  </si>
  <si>
    <t xml:space="preserve">AGUA                       </t>
  </si>
  <si>
    <t>PROMICAL                BOLSA 10 KILOS</t>
  </si>
  <si>
    <t>ACRONAL                  PEGANTE</t>
  </si>
  <si>
    <t>RESANES EN MEZCLA</t>
  </si>
  <si>
    <t>290503  PROTECCION FACHADAS</t>
  </si>
  <si>
    <t>SIKA TRANSPARENTE</t>
  </si>
  <si>
    <t xml:space="preserve">    </t>
  </si>
  <si>
    <t>RASQUETEO-RESANE-LIJADA</t>
  </si>
  <si>
    <t xml:space="preserve">LIJA </t>
  </si>
  <si>
    <t xml:space="preserve">MANO OBRA ALBAÑILERIA      1 AYUDANTE                 </t>
  </si>
  <si>
    <t>TAPA REGISTRO PLASTICA 15x15 CMS</t>
  </si>
  <si>
    <t>TAPA RGISTRO PVC 0.15x0.15</t>
  </si>
  <si>
    <t>ESTUCO PLASTICO</t>
  </si>
  <si>
    <t>ESTUCO PLASTICO  cuñetes</t>
  </si>
  <si>
    <t>PINTURA PINTUCOAT (2M)</t>
  </si>
  <si>
    <t>ESMALTE PINTUCOAT</t>
  </si>
  <si>
    <t>CATALIZADOR X1/8 COMP B</t>
  </si>
  <si>
    <t xml:space="preserve">ADELGAZADOR </t>
  </si>
  <si>
    <t>ANDAMIO TUBULAR METALICO</t>
  </si>
  <si>
    <t>MURO DOBLE -SUPERBOARD 10mm</t>
  </si>
  <si>
    <t>PLACA SUPERBOARD 10 mm  1.22X2.44M</t>
  </si>
  <si>
    <t>CINTA QUICK TAPE    X90M  FIBRA VIDRIO</t>
  </si>
  <si>
    <t>RLL</t>
  </si>
  <si>
    <t>CINTA SELLO 2" (PANEL YESO 11mm) CINTA  X 75M</t>
  </si>
  <si>
    <t>MASILLA PLASTICA</t>
  </si>
  <si>
    <t>TORNILLOS PAMPHILLIPS 1" # 8</t>
  </si>
  <si>
    <t>CANAL, PARAL LAM GALV. CAL 22</t>
  </si>
  <si>
    <t>PINTURA EN VINILO TRES MANOS</t>
  </si>
  <si>
    <t>GALON</t>
  </si>
  <si>
    <t>MURO DOBLE -SUPERBOARD 8 mm</t>
  </si>
  <si>
    <t>PLACA SUPERBOARD 08 mm  1.22X2.44M</t>
  </si>
  <si>
    <t>CIELO RASO FALSO - SUPERBOARD  6mm</t>
  </si>
  <si>
    <t xml:space="preserve">ALAMBRE GALVANIZADO  # 10   14 MTS/KLS                      </t>
  </si>
  <si>
    <t>PLACA SUPERBOARD    6 mm  1.22X2.44M</t>
  </si>
  <si>
    <t>CANAL, PARAL LAM. GALV. CAL 24 + PERFIL D OMEGA + CHAZOS EXP.</t>
  </si>
  <si>
    <t>ESTUCO SEMIPLASTICO(LISTO)  BULTO 25K BLANCO</t>
  </si>
  <si>
    <t>59a</t>
  </si>
  <si>
    <t>CIELO RASO FALSO - SUPERBOARD (con dilatación) 6mm</t>
  </si>
  <si>
    <t>SIKA JOINT COMPOUND</t>
  </si>
  <si>
    <t>CUNETE</t>
  </si>
  <si>
    <t>SIKA IMPER MUR</t>
  </si>
  <si>
    <t>JUNTA SIKA ROD</t>
  </si>
  <si>
    <t>SIKA JOINT FREE</t>
  </si>
  <si>
    <t>CIELO RASO FALSO - SUPERBOARD 10mm</t>
  </si>
  <si>
    <t xml:space="preserve">ANGULO  ,3/4   x  1/ 8      TIRA DE 6 METROS                </t>
  </si>
  <si>
    <t>PLACA SUPERBOARD    10 mm  1.22X2.44M</t>
  </si>
  <si>
    <t>CANAL, PARAL LAM. GALV. CAL 24</t>
  </si>
  <si>
    <t>MURO  UNA CARA -SUPERBOARD 10mm</t>
  </si>
  <si>
    <t>CIELO RASO FALSO - GYPLAC  11mm</t>
  </si>
  <si>
    <t>PLACA GIPLAC    11 mm  1.22X2.44M</t>
  </si>
  <si>
    <t>MURO DOBLE  PANEL YESO 12 mm</t>
  </si>
  <si>
    <t>PLACA PANEL YESO 12 mm  1.22 X 2.44M</t>
  </si>
  <si>
    <t>CINTA fibra 2" (PANEL YESO 11mm) CINTA  X 90M</t>
  </si>
  <si>
    <t>MANO DE OBRA carpinteria</t>
  </si>
  <si>
    <t>MANO DE OBRA perfileria</t>
  </si>
  <si>
    <t>MURO UNA CARA  PANEL YESO 12 mm</t>
  </si>
  <si>
    <t>FRESCASA CON PAPEL 3 1/2"</t>
  </si>
  <si>
    <t>MANO  DE OBRA INSTALACION</t>
  </si>
  <si>
    <t>MORTERO DE NIVELACION     Esp= 0.04          1:3</t>
  </si>
  <si>
    <t>MORTERO DE NIVELACION     Esp= 0.04          1:4</t>
  </si>
  <si>
    <t>MORTERO REPELLO 1:4</t>
  </si>
  <si>
    <t xml:space="preserve">BALDOSA GRANITO PULIDO 30x30         </t>
  </si>
  <si>
    <t>MARMOLINA BLANCA</t>
  </si>
  <si>
    <t>BTO</t>
  </si>
  <si>
    <t>BALDOSA GRANITO  30x30  GRANO No 5 TRAFICO 5</t>
  </si>
  <si>
    <t xml:space="preserve">MANO OBRA ALBAÑILERIA   2 AYUDANTE-1 OFI                    </t>
  </si>
  <si>
    <t>CRISTALIZADA +ACIDOS+CREMA CRISTAL</t>
  </si>
  <si>
    <t>PULIDORA PISO+BRILLO+CERA</t>
  </si>
  <si>
    <t>D</t>
  </si>
  <si>
    <t>DESTRONQUE-PULIDA-BRILLADA PISO</t>
  </si>
  <si>
    <t xml:space="preserve">AGUA         </t>
  </si>
  <si>
    <t>CERA PARA PISOS</t>
  </si>
  <si>
    <t>MANO OBRA ALBANILERIA</t>
  </si>
  <si>
    <t>PULIDORA PISO 2 EJES</t>
  </si>
  <si>
    <t>DIA</t>
  </si>
  <si>
    <t xml:space="preserve">GUARDA ESCOBA GRANITO PULIDO 1/2 CAÑA       </t>
  </si>
  <si>
    <t>AGUA</t>
  </si>
  <si>
    <t>BOCEL MADERA</t>
  </si>
  <si>
    <t>GRANITO No 2</t>
  </si>
  <si>
    <t>DILATACION BRONCE</t>
  </si>
  <si>
    <t>PULIDORA CERA</t>
  </si>
  <si>
    <t xml:space="preserve">MESON EN CONCRETO   de 0.60      </t>
  </si>
  <si>
    <t>ALAMBRE NEGRO</t>
  </si>
  <si>
    <t>CONCRETO 21MPA</t>
  </si>
  <si>
    <t>HIERRO  37000 3/8 @0.15</t>
  </si>
  <si>
    <t>PUNTILLA 2"</t>
  </si>
  <si>
    <t>LB</t>
  </si>
  <si>
    <t xml:space="preserve">TABLA </t>
  </si>
  <si>
    <t>BASTIDOR</t>
  </si>
  <si>
    <t>GUADUA</t>
  </si>
  <si>
    <t xml:space="preserve">MESON EN CONCRETO   de 0.08-0.10       </t>
  </si>
  <si>
    <t xml:space="preserve">GRANITO PULIDO MESON x ML     </t>
  </si>
  <si>
    <t>MARMOLINA BLANCA  X5KG</t>
  </si>
  <si>
    <t>CEMENTO BLANCO  X40KG</t>
  </si>
  <si>
    <t>GRANITO BLANCO GRANO No 3  X8KG</t>
  </si>
  <si>
    <t>PIRLAN BRONCE  e= 1mmX10mm  h=19mm</t>
  </si>
  <si>
    <t>MALLA GALLINERO</t>
  </si>
  <si>
    <t>PULIDORA MANUAL ELECTRICA</t>
  </si>
  <si>
    <t xml:space="preserve">GUARDA ESCOBA GRANITO PULIDO 1/2 CAÑA PREF.      </t>
  </si>
  <si>
    <t>GUARDAESCOBA PREFABRICADO GRANITO</t>
  </si>
  <si>
    <t xml:space="preserve">GUARDA ESCOBA GRANITO PULIDO RECTO     </t>
  </si>
  <si>
    <t xml:space="preserve">GUARDA ESCOBA GRANITO PULIDO RECTO       </t>
  </si>
  <si>
    <t>200814  GUARDAESCOBA TABLETA GRESS H=0,10</t>
  </si>
  <si>
    <t>TABLETA GRESS LISO    20X10  ALFA</t>
  </si>
  <si>
    <t>CEMENTO GRIS                CONQUISTADOR</t>
  </si>
  <si>
    <t xml:space="preserve">GRANITO PULIDO MESON      </t>
  </si>
  <si>
    <t xml:space="preserve">PISO EN CONCRETO   de 0.10       </t>
  </si>
  <si>
    <t>VIBRADOR ELECTRICO</t>
  </si>
  <si>
    <t xml:space="preserve">PISO EN CONCRETO   de 0.15       </t>
  </si>
  <si>
    <t>BALDOSA GRANITO  30x30  GRANO No 2 TRAFICO 5</t>
  </si>
  <si>
    <t xml:space="preserve">MANO OBRA ALBAÑILERIA   2 AYUDANTE-1 OFI   PULIDA BRILLADA                 </t>
  </si>
  <si>
    <t xml:space="preserve">MANO OBRA ALBAÑILERIA   1 AYUDANTE-1 OFI     PEGA               </t>
  </si>
  <si>
    <t>PULIDORA PISO</t>
  </si>
  <si>
    <t xml:space="preserve"> PUERTA EN MALLA ESLABONADA 4.0X2.5</t>
  </si>
  <si>
    <t>TUBERIA GALVANIZADA 1 1/2"  USO AGUA</t>
  </si>
  <si>
    <t>TUBERIA GALVANIZADA 3"      USO AGUA</t>
  </si>
  <si>
    <t>LIJA 230              AGUA  GRANO 24</t>
  </si>
  <si>
    <t>MALLA ESLABONADA  2"  #10</t>
  </si>
  <si>
    <t>PORTACANDADO</t>
  </si>
  <si>
    <t>MASILLA PLASTICA            INTERIORES</t>
  </si>
  <si>
    <t>CUÑ</t>
  </si>
  <si>
    <t>SOLDADURA 7018 x 1/8"       XX</t>
  </si>
  <si>
    <t>BISAG.CERRAM/3"X2" GALVAN.  PRE</t>
  </si>
  <si>
    <t>CURVA MEDIA LUNA PASAMANO   PRE</t>
  </si>
  <si>
    <t>FALLEVA MACIZA    5/8"      METALICA</t>
  </si>
  <si>
    <t>GORRO ALUMINIO 3"           PRE</t>
  </si>
  <si>
    <t>ANCLAJE TUB/3" VARILLA 1/2  PRE</t>
  </si>
  <si>
    <t>PLATINA      1x1/8x6MTS     PRE</t>
  </si>
  <si>
    <t>ANTICORROSIVO WASH-PRIMER   PRE</t>
  </si>
  <si>
    <t>MANO OBRA METALISTERIA  1 AYUDANTE-1 OFI</t>
  </si>
  <si>
    <t xml:space="preserve">  POSTE TUBO GALVAN. 1,1/2"x1.8MM</t>
  </si>
  <si>
    <t>GORRO ALUMINIO 1,1/2"       POSTE CERRAMIENTO</t>
  </si>
  <si>
    <t>ESMALTE SINTETICO PINTULUX  UN LITRO</t>
  </si>
  <si>
    <t>THINER                      DISOLVENTE</t>
  </si>
  <si>
    <t>TUBERIA GALVANIZADA 1,1/2"  COLMENA CALIBRE 2.3MM</t>
  </si>
  <si>
    <t>L=6MTS    UND</t>
  </si>
  <si>
    <t>ANTICORROSIVO PHCL</t>
  </si>
  <si>
    <t xml:space="preserve">  MALLA ESLABONADA GALV.    CAL.10 x 2"</t>
  </si>
  <si>
    <t xml:space="preserve"> Unidad:</t>
  </si>
  <si>
    <t>SOLDADURA 6011 ,1/8"        VARILLA</t>
  </si>
  <si>
    <t>ESMALTE PINTURA DE ALUMINI  CROMADA</t>
  </si>
  <si>
    <t>MANO OBRA METALISTERIA  2 AYUDANTE-2 OFI</t>
  </si>
  <si>
    <t>SOLDADOR ELECTRICO</t>
  </si>
  <si>
    <t>ALAMBRE DE PUAS # 12.5 - 3 HILOS</t>
  </si>
  <si>
    <t>ALAMBRE DE PUAS      #12.5  ROLLO 36 KILOS</t>
  </si>
  <si>
    <t xml:space="preserve"> MALLA ESLABONADA GALV.    CAL.10x 2*2</t>
  </si>
  <si>
    <t xml:space="preserve"> MALLA ESLABONADA hueco de 2*2"   #10</t>
  </si>
  <si>
    <t xml:space="preserve"> ESMALTE SINTETICO PINTULUX  UN LITRO</t>
  </si>
  <si>
    <t xml:space="preserve"> THINER                      DISOLVENTE</t>
  </si>
  <si>
    <t xml:space="preserve"> TUBERIA GALVANIZADA 1,1/2"   CALIBRE  14 x 6m</t>
  </si>
  <si>
    <t xml:space="preserve"> ALAMBRE DE PUAS      #12.5  ROLLO 36 KILOS</t>
  </si>
  <si>
    <t xml:space="preserve"> GORRO ALUMINIO de 1 1/2"           </t>
  </si>
  <si>
    <t>ANGULO de 3/4*1/8  6m superior e inferior</t>
  </si>
  <si>
    <t xml:space="preserve"> MANO OBRA ALBANILERIA   1 AYUDANTE-1 OFI</t>
  </si>
  <si>
    <t xml:space="preserve"> MANO OBRA ALBANILERIA   2 AYUDANTE-1 OFI</t>
  </si>
  <si>
    <t xml:space="preserve"> REFUERZOS EN HIERRO DE 60.000 PSI</t>
  </si>
  <si>
    <t xml:space="preserve">HIERR.DE 60000 PSI </t>
  </si>
  <si>
    <t>MANO OBRA ALBANILERIA   2 AYUDANTE-1 OFI</t>
  </si>
  <si>
    <t>CAJA INSPECCION  40x 40 CM CONCRETO</t>
  </si>
  <si>
    <t xml:space="preserve">ALAMBRE NEGRO        # 18   </t>
  </si>
  <si>
    <t>HIERRO  .3/8" 60.000  [6M]  FIGURADO</t>
  </si>
  <si>
    <t>KG.</t>
  </si>
  <si>
    <t>ROCA MUERTA                 CON TRANSPORTE</t>
  </si>
  <si>
    <t>TABLA 1x10x3M OTOBO         X</t>
  </si>
  <si>
    <t>MEZCLA CONCRETO 1:2:3   3000 PSI-21.0MPa</t>
  </si>
  <si>
    <t>CAJA INSPECCION  50x50  CM CONCRETO</t>
  </si>
  <si>
    <t>CONCRETO CICLOPEO 3000 PSI 60%0-40%P</t>
  </si>
  <si>
    <t>PIEDRA RIO D&lt;20 CM          PIEDRA RIO DE MANO</t>
  </si>
  <si>
    <t>MEZCLA CONCRETO 1:2:3   3000 PSI 21  MPA</t>
  </si>
  <si>
    <t>MANO OBRA ALBANILERIA   3 AYUDANTE-1 OIF</t>
  </si>
  <si>
    <t>SOLADO ESPESOR E=0.07M 3000 PSI 21MPA</t>
  </si>
  <si>
    <t>SOLADO ESPESOR E=0.07M PSI 14MPA</t>
  </si>
  <si>
    <t>MEZCLA CONCRETO 1:3:5  3000 PSI 21  MPA</t>
  </si>
  <si>
    <t>VIGA CIMIENTO ENLACE H=20-40 CMS</t>
  </si>
  <si>
    <t>PUNTILLA  2             CC</t>
  </si>
  <si>
    <t>LBS</t>
  </si>
  <si>
    <t>TABLA 1X10x3M OTOBO   [2C]</t>
  </si>
  <si>
    <t>VARETA 2"x2"x3M OTOBO</t>
  </si>
  <si>
    <t>MEZCLA CONCRETO 1:2:3   3100 PSI 21  MPA</t>
  </si>
  <si>
    <t>COLUMNA AMARRE MURO</t>
  </si>
  <si>
    <t>TACO METALICO EXTENSION DE 2.OM A 3.30MT</t>
  </si>
  <si>
    <t>COLUMNA AMARRE MURO CULATA E=0,15-0,20</t>
  </si>
  <si>
    <t>COLUMNA CONCRETO 3000 PSI</t>
  </si>
  <si>
    <t>ANTISOL BLANCO  UNX20 KG.   CURADOR R:120002</t>
  </si>
  <si>
    <t>SEPAROL DESFORMALETEANTE    TARRO 15 KLS</t>
  </si>
  <si>
    <t>SIKAMENT NS SUPERPLASTIFIC  TARRO DE 25 KLS</t>
  </si>
  <si>
    <t>CUARTON 2"x4"x3M OTOBO</t>
  </si>
  <si>
    <t>COLUMNA CONCRETOde 0,25*0,25 de 3000 PSI</t>
  </si>
  <si>
    <t>MANO OBRA ALBANILERIA   2 AYUDANTE-1 OIF</t>
  </si>
  <si>
    <t>CINTA CONFINAMIENTO MURO   0,12*0,10</t>
  </si>
  <si>
    <t>VIGA CONCR.AMARRE MURO 10-12 X 20CM</t>
  </si>
  <si>
    <t>VIGA CONCRETO AEREA 3000 PSI</t>
  </si>
  <si>
    <t>GUADUA     [TACO] 2.50-3M</t>
  </si>
  <si>
    <t>LAVATRAPEADOR LADRILLO - ENCHAPADO</t>
  </si>
  <si>
    <t>CONCRETO 3000 PSI piso</t>
  </si>
  <si>
    <t>LADR COMUN/SUCIO</t>
  </si>
  <si>
    <t xml:space="preserve">LLAVE JARDINERA CROMO PESADA  GRIVAL CROMO </t>
  </si>
  <si>
    <t>HIERRO  .3/8" 37.000  @0,15 AMBOS SENTIDOS</t>
  </si>
  <si>
    <t>MORTERO 1:3 COMUN</t>
  </si>
  <si>
    <t>PIRLAN ALUMINIO DORADO      6MTS.DORADO S-06</t>
  </si>
  <si>
    <t xml:space="preserve"> KLS</t>
  </si>
  <si>
    <t>CER.COLOR TEXT.  20.5x20.5  ALFA PISO PARED</t>
  </si>
  <si>
    <t>REGILLA PISO     2"     AL  PRE</t>
  </si>
  <si>
    <t>MURO LAD.SOGA  LIMPIO 2C</t>
  </si>
  <si>
    <t>LAD.PRENS.LIMPIO 6.5X12X24  LA SULTANA</t>
  </si>
  <si>
    <t>ALFAJIA CONCRETO A=15-20CM</t>
  </si>
  <si>
    <t>ALAMBRE NEGRO        # 18   X</t>
  </si>
  <si>
    <t>ARENA FINA</t>
  </si>
  <si>
    <t>HIERRO  .1/2" 60.000  [6M]  FIGURADO</t>
  </si>
  <si>
    <t>TABLA 1x10x3M OTOBO         PRE</t>
  </si>
  <si>
    <t>MEZCLA CONCRETO 21 MPA</t>
  </si>
  <si>
    <t>ALFAJIA CONCRETO A= 0,35 MTS.</t>
  </si>
  <si>
    <t>ACERO DE REFUERZO 4 DE  D= 3/8 Y 7 EST. DE D=1/4 C/0,15</t>
  </si>
  <si>
    <t>ANDAMIOS</t>
  </si>
  <si>
    <t>GLOBAL</t>
  </si>
  <si>
    <t>ALFAJIA CONCRETO A= 0,50 MTS.</t>
  </si>
  <si>
    <t>ACERO DE REFUERZO 5 DE  D= 3/8 Y 7 EST. DE D=1/4 C/0,15</t>
  </si>
  <si>
    <t>ALFAGIA CONCRETO A= 0,20 A 0,25 MTS.</t>
  </si>
  <si>
    <t>ACERO DE REFUERZO</t>
  </si>
  <si>
    <t>FLANCHES EN LAMINA CALIBRE 33 ANCHO 0,30 MTS</t>
  </si>
  <si>
    <t>LAMINA C 33 DE 2,15*0,90</t>
  </si>
  <si>
    <t>MANO OBRA CON CORTE PULIDORA SOBRE MURO 2 AYUDANTE</t>
  </si>
  <si>
    <t>ANDAMIOS, EQUIPO Y HERRAMIENTA MENOR</t>
  </si>
  <si>
    <t>FLANCHES EN LAMINA CALIBRE 33 ANCHO 0,60 MTS</t>
  </si>
  <si>
    <t>MESON EN CONCRETO A &lt;=60 CM  H=5,0-8,0CM</t>
  </si>
  <si>
    <t>CONCRETO 3000 PSI</t>
  </si>
  <si>
    <t>HIERRO  .3/8" 37.000  [CH]  X</t>
  </si>
  <si>
    <t>BASTIDOR 2"x2"x3M OTOBO     PRE</t>
  </si>
  <si>
    <t xml:space="preserve"> LAMP MAGNETICA   2x48   CFE-SOBREPONER</t>
  </si>
  <si>
    <t>ALAMBRE GALVANIZADO  # 18   U</t>
  </si>
  <si>
    <t>LAMP CFE     2x48 MAGNETIC  ILUMINACIONES TECNICAS</t>
  </si>
  <si>
    <t>MANO OBRA ELECTRICAS    1 AYUDANTE-1 OFI</t>
  </si>
  <si>
    <t xml:space="preserve"> C.F.LAMINA SUPERBOARD COLOMBIT 5MM</t>
  </si>
  <si>
    <t>ALAMBRE GALVANIZADO  # 10   14 MTS/KLS</t>
  </si>
  <si>
    <t>ANGULO  ,3/4   x  1/ 8      TIRA DE 6 METROS</t>
  </si>
  <si>
    <t>VINILO ACRILTEX TIPO 2      PINTUCO</t>
  </si>
  <si>
    <t>PUNTILLA   .1/2         CC</t>
  </si>
  <si>
    <t>TORN P/LAM   .3/4x 8</t>
  </si>
  <si>
    <t>CANAL 40 GUIA L.GALV 2.44M  PERFILERIA ROLADA CAL 26</t>
  </si>
  <si>
    <t xml:space="preserve"> UND</t>
  </si>
  <si>
    <t>CINTA SELLO 2"(PANEL-YESO)  CINTA DE 150 PIES 45,72M</t>
  </si>
  <si>
    <t>ROL</t>
  </si>
  <si>
    <t>PASTA MASTIQUE(PANEL-YESO)  PANELEC USO INTERIOR</t>
  </si>
  <si>
    <t>PARAL 39 GUIA L.GALV 2.44M  PERFILERIA ROLADA CAL 26</t>
  </si>
  <si>
    <t>CHAZO EXPANDIBLE 3/8"       LARGO 7CMS</t>
  </si>
  <si>
    <t>PLACA SUPERBOARD  6MM       2440X1220X6MM  2</t>
  </si>
  <si>
    <t>6.4K            UND</t>
  </si>
  <si>
    <t>MANO OBRA CARP.MADERA   1 AYUDANTE-1 OFI</t>
  </si>
  <si>
    <t xml:space="preserve"> TABLETA GRESS          10x20</t>
  </si>
  <si>
    <t>Unidad</t>
  </si>
  <si>
    <t>TABLETA ALFA EGIPCIA 10x20</t>
  </si>
  <si>
    <t>FIJAMIX</t>
  </si>
  <si>
    <t xml:space="preserve"> NAVE LAM.ENTAMB.VIDRIO      CAL.20  BAT</t>
  </si>
  <si>
    <t>LIJA 320              AGUA</t>
  </si>
  <si>
    <t>VIDRIO TRANSP.      4 MM</t>
  </si>
  <si>
    <t>SILICONA TRANSPARENT.11 OZ</t>
  </si>
  <si>
    <t>LAM.COLL-ROLLED      C.20   DE 122X244</t>
  </si>
  <si>
    <t>MARCO LAM CAL 20</t>
  </si>
  <si>
    <t>REJA SEGURIDAD VARILLA CUAD 1/2</t>
  </si>
  <si>
    <t>CHAPA SEGURIDAD YALE</t>
  </si>
  <si>
    <t>REJA SEGURIDAD VARILLA 1/2" H&gt; 0.50</t>
  </si>
  <si>
    <t>VARILLA CUADRADA 1/2"       TIRA DE 6MTS</t>
  </si>
  <si>
    <t>ANTICORROSIVO ROJO          BASE PINTURA</t>
  </si>
  <si>
    <t>VAR.REDONDA 1/2" 12MMX6M    PREMOLDA</t>
  </si>
  <si>
    <t>VAR</t>
  </si>
  <si>
    <t>PULIDORA CON PIEDRA O DISCO</t>
  </si>
  <si>
    <t>REJA SEGURIDAD VARILLA 1/2" H&gt; 0.50 CON MARCO</t>
  </si>
  <si>
    <t>ANGULO 1½X1/8 X6M</t>
  </si>
  <si>
    <t>REJA SEGURIDAD</t>
  </si>
  <si>
    <t xml:space="preserve">BISAGRAS PORTACANDADO PICAPORTE </t>
  </si>
  <si>
    <t>VENTANA LAM.VIDRIO-VARILLA CAL.20 CR</t>
  </si>
  <si>
    <t>LAM.COLD ROLLED      # 20   DE 100x200CM</t>
  </si>
  <si>
    <t>CIERRE 1/2 LUNA             VENTANERIA</t>
  </si>
  <si>
    <t>RODACHINES</t>
  </si>
  <si>
    <t>TEJA AJOVER ONDULADA SUPER COLOR   .35MM   Un</t>
  </si>
  <si>
    <t>TORN.LAMINA AUT.1/2-14X3/4  C HEXAGONAL 5/16-ARANDELA</t>
  </si>
  <si>
    <t>TORN.LAMINA AUT.1/4-14X7/8  C HEXAGONAL 5/16-ARANDELA</t>
  </si>
  <si>
    <t>TEJA AJOVER SUPER TRAPEZOIDAL  820X5400 MM COLOR   .35MM</t>
  </si>
  <si>
    <t xml:space="preserve"> PERFIL ABIERTO HR C6"x 2"-1.9MM C,14</t>
  </si>
  <si>
    <t>PERFIL HR C6"X 2"-1.9  CAL.14 L= 6MTS. ACESCO</t>
  </si>
  <si>
    <t>SOLDADURA LAMINA    ,1/8    WEST ARCO 6013 20 K</t>
  </si>
  <si>
    <t>PINTURA ACEITE</t>
  </si>
  <si>
    <t>MANO OBRA ALBANILERIA   2 AYUDANTE</t>
  </si>
  <si>
    <t>MANO OBRA CARP.TALLER   1 AYUDANTE-1 OFI</t>
  </si>
  <si>
    <t>PUNTO ELECTRICO</t>
  </si>
  <si>
    <t>ADAPTADOR TERM CONDUIT 1/2</t>
  </si>
  <si>
    <t>ALAMBRE CU THW 12 AWG</t>
  </si>
  <si>
    <t>CODOS</t>
  </si>
  <si>
    <t>INTERUPTOR/TOMA</t>
  </si>
  <si>
    <t>TUBERIA CONDUIT PVC 1/2</t>
  </si>
  <si>
    <t>CAJA SENCILLA CONDUIT</t>
  </si>
  <si>
    <t xml:space="preserve"> PERFIL ABIERTO HR C4"x 2"-1.9MM C,14</t>
  </si>
  <si>
    <t>KORAZA (SOBRE REPELLO 3M)</t>
  </si>
  <si>
    <t>KORAZA                      LISA - PINTUCO</t>
  </si>
  <si>
    <t xml:space="preserve">080502  ANDEN CONCRETO 0,08 MTS. 21 MPA </t>
  </si>
  <si>
    <t>BASTIDOR 2"x2"x3M OTOBO</t>
  </si>
  <si>
    <t xml:space="preserve">MEZCLA CONCRETO 1:2:3   3100 PSI 21  MPA </t>
  </si>
  <si>
    <t>080521  SARDINEL EN CONCRETO 0,2-0,3X0,30 TRAPEZOIDAL</t>
  </si>
  <si>
    <t>MEZCLA CONCRETO 1:2:   3100 PSI-21.0MPa</t>
  </si>
  <si>
    <t>VIBRADOR A GASOLINA</t>
  </si>
  <si>
    <t>FORMALETA MET.SARDINEL TRAPEZOIDAL</t>
  </si>
  <si>
    <t>110303  TUB.PVC  4     A. LLUVIAS</t>
  </si>
  <si>
    <t>LIMPIADOR PVC 760     GRMS  PAVCO</t>
  </si>
  <si>
    <t>CODO PVC 4"</t>
  </si>
  <si>
    <t>TUBO A. LL. PVC  4"          PRECIO POR METRO</t>
  </si>
  <si>
    <t>110303  TUB.PVC  3     A. LLUVIAS</t>
  </si>
  <si>
    <t>CODO PVC 3"</t>
  </si>
  <si>
    <t>TUBO A. LL. PVC  3"          PRECIO POR METRO</t>
  </si>
  <si>
    <t>010110  RETIRO TUBERIA EXISTENTE  0" A 12"</t>
  </si>
  <si>
    <t>290417  ESMALTE MARCO METALICO 0.70-1.00</t>
  </si>
  <si>
    <t>LIJA 400              AGUA</t>
  </si>
  <si>
    <t>ESMALTE SINTETICO MATE      ALGRECO</t>
  </si>
  <si>
    <t>GLS</t>
  </si>
  <si>
    <t>220128  NAVE LAM.ENTAMB.VIDRIO      CAL.20</t>
  </si>
  <si>
    <t>210508  VISOR PTA. MADERA 45 X 60</t>
  </si>
  <si>
    <t>LIJA 150              MADE  GRANO 80</t>
  </si>
  <si>
    <t>VIDRIO TRANSP.      4 MM.</t>
  </si>
  <si>
    <t>PUNTILLA  1             SC</t>
  </si>
  <si>
    <t>LIJA 100</t>
  </si>
  <si>
    <t>CEDRO CAQUETA</t>
  </si>
  <si>
    <t>PG2</t>
  </si>
  <si>
    <t>ESMALTE NATURAL</t>
  </si>
  <si>
    <t>180434  C.F.ICOPOR TEXTURIZADO 1CM - PVC</t>
  </si>
  <si>
    <t>ANGULO  ,7/8   x  7/ 8      TIRA DE 6 METROS</t>
  </si>
  <si>
    <t>TEE ALUM. ,7/8" X ,3/4"     TIRA DE 6MTS.</t>
  </si>
  <si>
    <t>LAM.ICOPOR PELICULA PVC     DE  60x120CM 1CM</t>
  </si>
  <si>
    <t>PUNTILLA  1.1/2         AC  LISA</t>
  </si>
  <si>
    <t>REMACHE POP 4-2 1/4"X1/8"</t>
  </si>
  <si>
    <t>MANO OBRA ALB.ACABADOS  1 AYUDANTE-1 OFI</t>
  </si>
  <si>
    <t>CRUCETA ANDAMIO</t>
  </si>
  <si>
    <t>290406  ESMALTE SOBRE LAMINA LINEAL</t>
  </si>
  <si>
    <t>290406A  ESMALTE SOBRE CANALES Y BAJANTES</t>
  </si>
  <si>
    <t>ANDAMIO METALICO TUBULAR Y EQUIPO</t>
  </si>
  <si>
    <t>290407  ESMALTE SOBRE LAMINA LLENA</t>
  </si>
  <si>
    <t>290401  ESMALTE BARANDA TUBO 2-3 LINEAS+PARALES</t>
  </si>
  <si>
    <t>290612  KORAZA SOBRE REPELLO 2 MANOS</t>
  </si>
  <si>
    <t>INSTAL. DE  TABLETA GRESS DE 10x20, NO INCLUYE MORTERO</t>
  </si>
  <si>
    <t>140304  ALFAGIA CONCRETO A=21-30CM</t>
  </si>
  <si>
    <t>HIERRO  .3/8" 34.000    FIGURADO</t>
  </si>
  <si>
    <t>MEZCLA CONCRETO 1:2:3  3000 PSI-21MPa</t>
  </si>
  <si>
    <t>100525  DESM.CERRAMIENTO POSTE -ALAMBRE DE PUAS</t>
  </si>
  <si>
    <t>100520  DESM.VENTANA EXISTENTE</t>
  </si>
  <si>
    <t>221609  INSTALACION VENTANA EXISTENTE</t>
  </si>
  <si>
    <t>CHAZO PLASTICO              1/4</t>
  </si>
  <si>
    <t>TORN.PAMPHILLIPS 2"     #8</t>
  </si>
  <si>
    <t>120212  ZAPATA CONCRETO 3000 PSI 21 MPA</t>
  </si>
  <si>
    <t>120213  ZAPATA CONCRETO 3000 PSI INC. FORMA</t>
  </si>
  <si>
    <t>PUNTILLAS</t>
  </si>
  <si>
    <t>130418  VIGA CONCRETO AMARRE MURO     10-20X20</t>
  </si>
  <si>
    <t>M   Unidad:</t>
  </si>
  <si>
    <t>130204  COLUMNA CONCRETO 3000 PSI</t>
  </si>
  <si>
    <t>120301  VIGA CIMIENTO ENLACE H=20-40 CMS</t>
  </si>
  <si>
    <t>120301  VIGA CIMIENTO TIPO BASE INF 0,50*0,20+0,20*,20 BASE SUP.</t>
  </si>
  <si>
    <t>130201  COLUMNA AMARRE MURO 0,15*0,25</t>
  </si>
  <si>
    <t>130403  VIGA CONCR.AMARRE MURO        10-12 cmts * 0,20mts</t>
  </si>
  <si>
    <t xml:space="preserve">   Unidad:</t>
  </si>
  <si>
    <t>MANO OBRA ALBANILERIA   3 AYUDANTE-1 OFI</t>
  </si>
  <si>
    <t>180144  CORREA MET. TRIANGULAR L=5.10-6.00</t>
  </si>
  <si>
    <t>HIERR.DE 37000 PSI 259 MPA  U</t>
  </si>
  <si>
    <t>OXICORTE (OXIGENO-ACETILENO)</t>
  </si>
  <si>
    <t>ANDAMIO COLGANTES 4.0 MTS</t>
  </si>
  <si>
    <t>180407  C.F.ICOPOR TEXTURIZADO 1,8CM - PERLIT SINTETICO</t>
  </si>
  <si>
    <t>ALAMBRE GALVANIZADO  # 16</t>
  </si>
  <si>
    <t>LAM.ICOPOR 1CM              DE  60X100   D-25 POLI</t>
  </si>
  <si>
    <t>RENO  UND</t>
  </si>
  <si>
    <t>MANO OBRA CARP.TALLER   1 AY-1 OFI  des panel nivel estruc</t>
  </si>
  <si>
    <t>180624  TEJA ASBESTO CEMENTO #  6</t>
  </si>
  <si>
    <t>GANCHO P/TEJA ASB. MADERA</t>
  </si>
  <si>
    <t>TEJA ETERNIT          # 6   REF: 006200</t>
  </si>
  <si>
    <t>180624  TEJA ASBESTO CEMENTO #  8</t>
  </si>
  <si>
    <t>TEJA ETERNIT          # 8   REF: 006200</t>
  </si>
  <si>
    <t>180624  TEJA ASBESTO CEMENTO #  5</t>
  </si>
  <si>
    <t>TEJA ETERNIT          # 5   REF: 006200</t>
  </si>
  <si>
    <t>180624  CABALLETE EN ASBESTO CEMENTO</t>
  </si>
  <si>
    <t>AMARRAS</t>
  </si>
  <si>
    <t xml:space="preserve">CABALLETE EN  ETERNIT          </t>
  </si>
  <si>
    <t>180624  TEJA ASBESTO CEMENTO #  6 PERFIL 10</t>
  </si>
  <si>
    <t>TEJA ETERNIT          # 6   PERFIL 10</t>
  </si>
  <si>
    <t xml:space="preserve">CANALETA 43 TEJA DE 6 *0,47 MTS </t>
  </si>
  <si>
    <t>PERNOS DE FIJACION Y EMPAQUETADURA</t>
  </si>
  <si>
    <t xml:space="preserve">CABALLETE   ARTICULADO PARA CANALETA 43    </t>
  </si>
  <si>
    <t xml:space="preserve">CABALLETE   ARTICULADO  SUPERIOR E INFERIORPARA CANALETA 43 ancho util 0,437 </t>
  </si>
  <si>
    <t>SELLANTE SILOCONA U OTRO</t>
  </si>
  <si>
    <t>MANO OBRA ALBANILERIA   1AYUDANTE-1 OFI</t>
  </si>
  <si>
    <t xml:space="preserve">CABALLETE   ARTICULADO PARA CANALETA 90    </t>
  </si>
  <si>
    <t>182006  PERFIL ABIERTO AG C120x 60mm-1.9MM</t>
  </si>
  <si>
    <t>PERFIL AG C120mmX 60mm-1.9  CAL.14 L= 6MTS. ACESCO</t>
  </si>
  <si>
    <t>130106  MALLA ELECTROSOLDADA M-0.84</t>
  </si>
  <si>
    <t>MALLA ELEC.M-0.84 / DO84    ESPAC 15X15 1.34K/M2 6x2,35</t>
  </si>
  <si>
    <t>181105  CANAL LAMINA GALVANIZADA  CAL.22</t>
  </si>
  <si>
    <t>LAM.GALVANIZADA      C.22   DE 100x200CM</t>
  </si>
  <si>
    <t>SOLDADURA ESTANO</t>
  </si>
  <si>
    <t xml:space="preserve">MALLA </t>
  </si>
  <si>
    <t>MANO OBRA ALBANILERIA   2 AYUDANTE-1OFI</t>
  </si>
  <si>
    <t>TIJERAS O DIAGONALES CORTAS O LARGAS</t>
  </si>
  <si>
    <t>460303  DUCTO LAMINA GALV.RETORNO</t>
  </si>
  <si>
    <t>SILICONA TRANSPARENTE 781   DOW CORNING SELLADOR</t>
  </si>
  <si>
    <t>LAM.GALVANIZADA      C.16   DE 100x200CM</t>
  </si>
  <si>
    <t>LAM.GALVANIZADA      C.22   DE 122X244CM</t>
  </si>
  <si>
    <t>SUBCONTRATO CARPINTERIA PANELERIA</t>
  </si>
  <si>
    <t>190903  VERTICES CURVOS DE MUROS Y CIELO R.</t>
  </si>
  <si>
    <t>ESTUCO DE RELLENO</t>
  </si>
  <si>
    <t>200403  BALDOSA CEMENTO</t>
  </si>
  <si>
    <t>BALDOSA CEMENTO   25-30CM   FORMATOS VARIOS</t>
  </si>
  <si>
    <t xml:space="preserve">CEMENTO       </t>
  </si>
  <si>
    <t>200403 COLOCACION BALDOSA CEMENTO</t>
  </si>
  <si>
    <t xml:space="preserve">  KORAZA (SOBRE SUPERFICIE LISA 1 MA)</t>
  </si>
  <si>
    <t>KORAZA                      LISA - PINTUCO UNA MANO</t>
  </si>
  <si>
    <t>290709  ANTICORROSIVA SOBRE LAMINA LLENA G Y PINTURA</t>
  </si>
  <si>
    <t>WASH-PRIMER A PINTURA       ACONDICIONADOR</t>
  </si>
  <si>
    <t>WASH-PRIMER B-CATALIZADOR   ACONDICIONADOR</t>
  </si>
  <si>
    <r>
      <t xml:space="preserve">PISO EN CONCRETO   de 0.12  mts 25 MPA con malla electrosoldada  </t>
    </r>
    <r>
      <rPr>
        <b/>
        <sz val="10"/>
        <color indexed="12"/>
        <rFont val="Tahoma"/>
        <family val="2"/>
      </rPr>
      <t xml:space="preserve">   </t>
    </r>
  </si>
  <si>
    <t>CONCRETO 25 MPA</t>
  </si>
  <si>
    <t>Malla electrosoldada de 0,25*0,25 4mm</t>
  </si>
  <si>
    <t>080206  RELLENO COMP.MAT.SELECC.10KM (ROCAM</t>
  </si>
  <si>
    <t>MANO OBRA ALBANILERIA   3 AYUDANTE</t>
  </si>
  <si>
    <t>MOTONIVELADORA CAT-12-F</t>
  </si>
  <si>
    <t>HRS</t>
  </si>
  <si>
    <t>VIBROCOMPACTADOR CA-15</t>
  </si>
  <si>
    <t>VOLQUETA(ACARREO)</t>
  </si>
  <si>
    <t>M3K</t>
  </si>
  <si>
    <t>CARROTANQUE AGUA</t>
  </si>
  <si>
    <t>VIGA CIMENTACION EN CONCRETO  REFORZADO DE 0,20*0,20 EST DIA.1/4 C/0,20</t>
  </si>
  <si>
    <t xml:space="preserve">TABLA 1x20x3M OTOBO         </t>
  </si>
  <si>
    <t>HIERRO</t>
  </si>
  <si>
    <t>100505  DESM.CUBIERTA ASBESTO CEM.</t>
  </si>
  <si>
    <t>100512  DESM.ESTRUCTURA METALICA</t>
  </si>
  <si>
    <t xml:space="preserve">   ACERO REFUERZO</t>
  </si>
  <si>
    <t>130102  ACERO REFUERZO FLEJADO  60000 PSI 4</t>
  </si>
  <si>
    <t>SEGUETA SIN MARCO           953 HIERRO</t>
  </si>
  <si>
    <t>HIERR.DE 60000 PSI 420 MPA</t>
  </si>
  <si>
    <t xml:space="preserve">150110  TUBERIA PVC 4 SANITARIA      </t>
  </si>
  <si>
    <t>TUBO SANIT PVC  4"          PRECIO POR METRO</t>
  </si>
  <si>
    <t>MANO OBRA HIDRO1 AYUDANTE - 1 OFI+10% A2</t>
  </si>
  <si>
    <t>180202  ENTRAMADO TEJA ASBESTO</t>
  </si>
  <si>
    <t>CUARTON 2"x4"x3M AMARILLO</t>
  </si>
  <si>
    <t>MERULEX N [INZECT]  16KG.</t>
  </si>
  <si>
    <t>TABLON 2"x10"X3M AMARILLO</t>
  </si>
  <si>
    <t>#</t>
  </si>
  <si>
    <t>TORN P/MAD  2    x12</t>
  </si>
  <si>
    <t xml:space="preserve">  LOSA CONCRETO STEEL DECK 2" E=10.0-</t>
  </si>
  <si>
    <t>CONECTORES                  PARA LOSA STEEL DECK</t>
  </si>
  <si>
    <t>LAMINA METLADECK 2" CAL.22 COLABORA</t>
  </si>
  <si>
    <t xml:space="preserve">DESCRIPCION             </t>
  </si>
  <si>
    <t>LAM.METALDECK 2" CAL.22     0.75MM LARGO 12.0M ANC</t>
  </si>
  <si>
    <t xml:space="preserve">   M2</t>
  </si>
  <si>
    <t>CONSTRUCCION DE MURO EN BLOQUE DE CONCRETO DE 0,14*0,20*0,40 LISO, INCLUYE MORTERO DE PEGA 1:3, ESPESOR PROMEDIO 0,015 Y CAL HIDRATADA 10% CON RESPECTO AL VOLUMEN DE CEMENTO.</t>
  </si>
  <si>
    <t>BLOQUE DE CONCRETO DE 0,14*,20*,40 LISO</t>
  </si>
  <si>
    <t>CAL HIDRATADA</t>
  </si>
  <si>
    <t>Kg</t>
  </si>
  <si>
    <t>HERRAMIENTA Y EQUIPO</t>
  </si>
  <si>
    <t>CONSTRUCCION DE MURO EN BLOQUE DE CONCRETO DE 0,14*0,20*0,40 ACANALADO, INCLUYE MORTERO DE PEGA 1:3, ESPESOR PROMEDIO 0,015 Y CAL HIDRATADA 10% CON RESPECTO AL VOLUMEN DE CEMENTO.</t>
  </si>
  <si>
    <t>BLOQUE DE CONCRETO DE 0,14*,20*,40 acanalado</t>
  </si>
  <si>
    <t>CONCRETO GRAUTING DE 21 MPA  PARA DOVELAS.</t>
  </si>
  <si>
    <t>LTR.</t>
  </si>
  <si>
    <t>ARENA</t>
  </si>
  <si>
    <t xml:space="preserve">GRAVILLA </t>
  </si>
  <si>
    <t>CEMENTO</t>
  </si>
  <si>
    <t xml:space="preserve">MANO DE OBRA </t>
  </si>
  <si>
    <t>CERRAMIENTO EN YUTE (ANCHO 2.10)</t>
  </si>
  <si>
    <t>YUTE VERDE</t>
  </si>
  <si>
    <t xml:space="preserve">BASTIDOR </t>
  </si>
  <si>
    <t>PUNTILLA</t>
  </si>
  <si>
    <t>LBRA</t>
  </si>
  <si>
    <t>PERFORACIONES PARA ANCLAJE DE VARILLAS DE DIAMETRO 3/8, INCLUYE LIMPIEZA DEL HUECO Y UTILIZACION DE EPOSIKO</t>
  </si>
  <si>
    <t>EPOXICO SIKA DUR 31</t>
  </si>
  <si>
    <t>140304  ALFAGIA CONCRETO A=0,60CM</t>
  </si>
  <si>
    <t>140304  ALFAGIA CONCRETO A=0,20CM</t>
  </si>
  <si>
    <t xml:space="preserve">GRANITO PULIDO PISO      </t>
  </si>
  <si>
    <t>GRANITO BLANCO GRANO No 2  X8KG</t>
  </si>
  <si>
    <t xml:space="preserve"> CASETON ESTERILLA     H=25CM</t>
  </si>
  <si>
    <t>ESTERILLA GUADUA 4 MTS.</t>
  </si>
  <si>
    <t xml:space="preserve"> LOSA CASETON ESTERILLA E=21-25CM</t>
  </si>
  <si>
    <t>FORMALETA PARA ENTREPISO    PRE</t>
  </si>
  <si>
    <t xml:space="preserve"> VIGA CANAL AEREA EN CONCRETO 3000 P</t>
  </si>
  <si>
    <t xml:space="preserve">  TEJA ASBESTO CEMENTO #  6</t>
  </si>
  <si>
    <t>BLINDA BOQUILLA O CON COLOR DE CORONA</t>
  </si>
  <si>
    <t>kG</t>
  </si>
  <si>
    <t>MANO OBRA  ALBANILERIA   1 AYUDANTE-1 OFI ESPECIAL</t>
  </si>
  <si>
    <t>REFUERZO HORIZONTAL PARA DOVELAS DIAMETRO 4mm</t>
  </si>
  <si>
    <t>Ml</t>
  </si>
  <si>
    <t>Acero estructural</t>
  </si>
  <si>
    <t>Mano de obra para Corte y amarre de hierro, un ayudante</t>
  </si>
  <si>
    <t>180207  ENTRAMADO BASE CIELO ESTERILLA-MADE</t>
  </si>
  <si>
    <t>BASTIDOR 2"x2"x3M AMARILO</t>
  </si>
  <si>
    <t>180210  ESTRUC. MADERA CUBIERTA CHANUL 2X5</t>
  </si>
  <si>
    <t>TORNILLO PARA MADERA 4"     GOLOSO</t>
  </si>
  <si>
    <t>PUNTILLA  4             CC</t>
  </si>
  <si>
    <t>VIGA CHANUL 2X5" X5M</t>
  </si>
  <si>
    <t>180414  C.F.MALLA-ESTRUCIELO</t>
  </si>
  <si>
    <t>MALLA CON VENA  0.60x2.00</t>
  </si>
  <si>
    <t>ENTRAM.MADERA CIELO FALSO</t>
  </si>
  <si>
    <t>100103  CAMPAMENTO TABLA     18 M2</t>
  </si>
  <si>
    <t>MATERIAL DE SUBBASE</t>
  </si>
  <si>
    <t>BISAGRA 3x2"       COBRIZ</t>
  </si>
  <si>
    <t>CANDADO YALE 110-30         PRE</t>
  </si>
  <si>
    <t>TEJA ONDULIT #6</t>
  </si>
  <si>
    <t>ESTERILLA</t>
  </si>
  <si>
    <t>130603  CASETON ESTERILLA     H=40CM</t>
  </si>
  <si>
    <t>100409  DEMOL.SARDINEL CONCRETO</t>
  </si>
  <si>
    <t>VOLQUETA 5M3</t>
  </si>
  <si>
    <t>VIAJE</t>
  </si>
  <si>
    <t>COMPRESOR DE DOS MARTILLOS</t>
  </si>
  <si>
    <t>100514  DESM.MALLA ESLABONADA H=2.0 MT</t>
  </si>
  <si>
    <t>PULIDORA</t>
  </si>
  <si>
    <t>IMPERMEABILIZACION DE MURO</t>
  </si>
  <si>
    <t>SIKA 101</t>
  </si>
  <si>
    <t>kg</t>
  </si>
  <si>
    <t>EMULSION</t>
  </si>
  <si>
    <t xml:space="preserve">  02 ESTRUCT.ENTRAMADO MADERA</t>
  </si>
  <si>
    <t>180204  ENTRAMADO CANABRAVA TEJA DE BARRO</t>
  </si>
  <si>
    <t>LISTON 4    x2x3M   CHANUL  MADERA</t>
  </si>
  <si>
    <t>CANABRAVA</t>
  </si>
  <si>
    <t>ATD</t>
  </si>
  <si>
    <t>100511  DESM.ESTRUCTURA MADERA T.BARRO</t>
  </si>
  <si>
    <t>TABLONES 3 MTS</t>
  </si>
  <si>
    <t>180701  CABALLETE TEJA BARRO NORMAL</t>
  </si>
  <si>
    <t>TEJA DE BARRO COMUN         12 UND/M2</t>
  </si>
  <si>
    <t>180706  TEJA BARRO NORMAL</t>
  </si>
  <si>
    <t xml:space="preserve">TEJA DE BARRO COMUN         </t>
  </si>
  <si>
    <t>MORTERO   1:4</t>
  </si>
  <si>
    <t>180706 REENTEJADO DE  TEJA BARRO NORMAL CON REPOSICION</t>
  </si>
  <si>
    <t xml:space="preserve">TEJA DE BARRO GRANDE        </t>
  </si>
  <si>
    <t>180208  ESTRUCTURA MADERA CUBIERTA CHANUL 3</t>
  </si>
  <si>
    <t>VIGA CHANUL 3X6" X6M</t>
  </si>
  <si>
    <t>PERNO EXPANSION 3"*3/8"     PRE</t>
  </si>
  <si>
    <t xml:space="preserve"> MADERA CUBIERTA CHANUL 3*6</t>
  </si>
  <si>
    <t>M.O instalaciòn  1 OFIC Y 1 AYUD.</t>
  </si>
  <si>
    <t>TRANSPORTE</t>
  </si>
  <si>
    <t xml:space="preserve"> MADERA CUBIERTA CHANUL 2*5</t>
  </si>
  <si>
    <t>VIGA CHANUL 2*5 X6M</t>
  </si>
  <si>
    <t xml:space="preserve"> MADERA CUBIERTA  BASTIDOR CHANUL DE 2"*2/12"</t>
  </si>
  <si>
    <t>BASTIDOR CHANUL 2"*2/12"</t>
  </si>
  <si>
    <t xml:space="preserve">CINTA DE CONFINAMIENTO DE 0,68*0,10 REFORZADA </t>
  </si>
  <si>
    <t>HIERRO  .3/8" 60.000  [10ML]  FIGURADO</t>
  </si>
  <si>
    <t>Global</t>
  </si>
  <si>
    <r>
      <t xml:space="preserve">PISO EN CONCRETO   de 0.1o mts 21 MPA con malla electrosoldada  </t>
    </r>
    <r>
      <rPr>
        <b/>
        <sz val="10"/>
        <color indexed="12"/>
        <rFont val="Tahoma"/>
        <family val="2"/>
      </rPr>
      <t xml:space="preserve">   </t>
    </r>
  </si>
  <si>
    <t>CONCRETO 21 MPA</t>
  </si>
  <si>
    <t>INSTALACION DE CABALLETE ARTICULADO SOBRE CUMBRERA EN TEJA DE BARRO</t>
  </si>
  <si>
    <t>Caballete Superior e inferior</t>
  </si>
  <si>
    <t>Amarras</t>
  </si>
  <si>
    <t>Mortero</t>
  </si>
  <si>
    <t>Pintura Koraza</t>
  </si>
  <si>
    <t>MANO OBRA  4 AYUDANTE-2 OFI</t>
  </si>
  <si>
    <t>MANO OBRA  1 AYUDANTE-1 OFI</t>
  </si>
  <si>
    <t>180708  TEJA BARRO PRENSADA SOBRE ASBESTO C</t>
  </si>
  <si>
    <t>TEJA DE BARRO TUBO          14 UND/M2</t>
  </si>
  <si>
    <t>CORREAS EN CHANUL DE 3"*·3" INSTALADA SOBRE VIGAS DE MADERA</t>
  </si>
  <si>
    <t xml:space="preserve">CORREAS EN CHANUL DE 3"*·3" </t>
  </si>
  <si>
    <t>INMUNIZADA DE CORREA</t>
  </si>
  <si>
    <t>CORREAS EN CHANUL DE 2"*2.5" INSTALADA SOBRE VIGAS DE MADERA</t>
  </si>
  <si>
    <t xml:space="preserve">CORREAS EN CHANUL DE 2"*2,5" </t>
  </si>
  <si>
    <t>180708  INSTALACION TEJA DE  BARRO EXISTENTE SOBRE TEJA ESPAÑOLA, CON REPOSICION</t>
  </si>
  <si>
    <t>TEJA DE BARRO GRANDE (REPOSICION) 4 UND/M2</t>
  </si>
  <si>
    <t>180624  TEJA ESPAÑOLA DE 1,6*1,06 GRIS</t>
  </si>
  <si>
    <t>TEJA ESPAÑOLA COLONIAL</t>
  </si>
  <si>
    <t>TRASPORTE</t>
  </si>
  <si>
    <t>DESPERDICIO</t>
  </si>
  <si>
    <t>180624  TEJA ESPAÑOLA DE 1,34*1,05</t>
  </si>
  <si>
    <t>PROTECCION CUBIERTA CON PLASTICO CALIBRE 6 ANCHO 8 METROS</t>
  </si>
  <si>
    <t>PLASTICO CALIBRE 6 ANCHO 8 METROS</t>
  </si>
  <si>
    <t>BASTIDORES</t>
  </si>
  <si>
    <t>180309  IMPERM.MANTO EDIL AT   3mm</t>
  </si>
  <si>
    <t>MANTO EDIL 3 MM.</t>
  </si>
  <si>
    <t>EMULSION ASFALTICA PX900    IMPRIMACION</t>
  </si>
  <si>
    <t>EQUIPO (PIPA DE GAS Y BOQUILLAS)</t>
  </si>
  <si>
    <t>GLO</t>
  </si>
  <si>
    <t>180309  IMPERM.MANTO EDIL AT    3mm</t>
  </si>
  <si>
    <t>MANTO EDIL 3 MM.(ANCHO 0,50)</t>
  </si>
  <si>
    <t xml:space="preserve">  REPELLO MURO IMPERMEABLE 1:3 EN ALTURAS</t>
  </si>
  <si>
    <t>MANO OBRA ALBANILERIA  1 OFI</t>
  </si>
  <si>
    <t>210142  PINTURA PARA PUERTA/VENTANA MADERA CON APLICACIÓN DE REMOVEDOR</t>
  </si>
  <si>
    <t>BARNIZ SINTETICO BRILLANTE  PINTUCO</t>
  </si>
  <si>
    <t>REMOVEDOR PINTURA           A</t>
  </si>
  <si>
    <t>COLBON MADERA               LIQUIDO</t>
  </si>
  <si>
    <t>LIJA</t>
  </si>
  <si>
    <t>PLIEGO</t>
  </si>
  <si>
    <t xml:space="preserve">210142  PINTURA PARA PUERTA/VENTANA MADERA </t>
  </si>
  <si>
    <t>210142  PINTURA PARA CIELO RASO EN  MADERA CON BARNEZ</t>
  </si>
  <si>
    <t>BARNEZ SINTETICO MATE  PINTUCO</t>
  </si>
  <si>
    <t>200707  PARQUET GRANADILLO</t>
  </si>
  <si>
    <t>SELLADOR MADERA             CATALIZADO ULTRALAC</t>
  </si>
  <si>
    <t>PEGANTE A X W               MADERA</t>
  </si>
  <si>
    <t>MADERA GRANADILLO</t>
  </si>
  <si>
    <t>VITRIFLEX</t>
  </si>
  <si>
    <t>200818  GUARDAESCOBA CEDRO     8CM</t>
  </si>
  <si>
    <t>LIJA  40 MADERA             PLIEGO</t>
  </si>
  <si>
    <t>LACA MADERA MATE      7402</t>
  </si>
  <si>
    <t>G\ESCOBA CEDRO 8CM</t>
  </si>
  <si>
    <t>200707 PINTURA CON VITRIFLEX - PISOS EN MADERA</t>
  </si>
  <si>
    <t>200818  PINTURA EN LACA GUARDAESCOBA  EN MADERA</t>
  </si>
  <si>
    <t xml:space="preserve">LIJA  </t>
  </si>
  <si>
    <t xml:space="preserve">LACA MADERA MATE    </t>
  </si>
  <si>
    <t>210142  PINTURA PARA CIELO RASO EN  MADERA CON LACA</t>
  </si>
  <si>
    <t>LACA EVERY</t>
  </si>
  <si>
    <t>180624  TEJA ESPAÑOLA DE 1,6*1,06</t>
  </si>
  <si>
    <t>FIBER SOUND TIPO PYRAMID DE 1*1 MTS ESPESOR 70mm</t>
  </si>
  <si>
    <t>LAMINA</t>
  </si>
  <si>
    <t>SUMINISTRO E INSTALACION DE TUBERIA NOVAFORD 8"</t>
  </si>
  <si>
    <t>TUBERIA NOVAFORD 8"</t>
  </si>
  <si>
    <t>LIMPIADOR Y PEGANTE</t>
  </si>
  <si>
    <t xml:space="preserve">  RELLENO COMP. CON TIERRA AMARILLA</t>
  </si>
  <si>
    <t>TIERRA AMARILLA   CON TRANSPORTE</t>
  </si>
  <si>
    <t>MANO OBRA ALBANILERIA   2 AYUDANTES</t>
  </si>
  <si>
    <t>SALTARIN</t>
  </si>
  <si>
    <t xml:space="preserve">HERRAMIENTA MENOR </t>
  </si>
  <si>
    <t>INSTALACION DE GRAMA</t>
  </si>
  <si>
    <t>RETIRO DE FANGO ESPESOR PROMEDIO 0,15</t>
  </si>
  <si>
    <t>TIERRA AMARILLA   PARA MEJORAR SUELO ESPESOR PROMEDIO 0,15 MTS.</t>
  </si>
  <si>
    <t>SUMINISTRO DE GRAMA TRENCILLA DE BUENA CALIDAD</t>
  </si>
  <si>
    <t>TRANSPORTES DE MATERIALES VOLQUETA ACARREO</t>
  </si>
  <si>
    <t>M3KMT</t>
  </si>
  <si>
    <t>MANO OBRA ALBANILERIA   1 OFICIAL, 1 AYUDANTE</t>
  </si>
  <si>
    <t>COMPACTADOR MANUAL O MECANICO</t>
  </si>
  <si>
    <t>DEMOL.REPELLO EN ALTURAS</t>
  </si>
  <si>
    <t>100320  DEMOL.REPELLO H&lt;.50MT EN ALTURAS</t>
  </si>
  <si>
    <t>190909  RESANE REPELLO MURO  1:3 EN ALTURAS</t>
  </si>
  <si>
    <t>190119  REPELLO MURO IMPERMEABLE 1:3</t>
  </si>
  <si>
    <t>REPELLO MURO IMPERMEABLE 1:3 EN ALTURAS</t>
  </si>
  <si>
    <t>290430  ESMALTE REJAS - VENTANAS</t>
  </si>
  <si>
    <t>ESMALTE SEMIBRILLANTE       A</t>
  </si>
  <si>
    <t xml:space="preserve">ANDAMIO METALICO TUBULAR </t>
  </si>
  <si>
    <t>100411  DESM.CIELO FALSO ALUM.-XX</t>
  </si>
  <si>
    <t>100408  DEMOL.PISO GRANO PULIDO</t>
  </si>
  <si>
    <t>100308  DEMOL.GUARDAESCOBA</t>
  </si>
  <si>
    <t>100312  DEMOL.MESON CONCRETO</t>
  </si>
  <si>
    <t>ESMALTE MARCO METALICO 1.00 - 2.20</t>
  </si>
  <si>
    <t>290422  ESMALTE NAVE METALICA H&lt;=2.2M A&lt;=1</t>
  </si>
  <si>
    <t>100108  DESCAPOTE MANUAL MAS RETIRO H= O.20</t>
  </si>
  <si>
    <t xml:space="preserve">080502  ANDEN CONCRETO 0,1 MTS. 21 MPA </t>
  </si>
  <si>
    <t>250445  LAVAMANOS SOBREPONER MEZC.LINEA ME</t>
  </si>
  <si>
    <t>CEMENTO BLANCO NARE         SACO DE 25 KILOS</t>
  </si>
  <si>
    <t>LAVAM.NOVA    [SOBRE]  738  GRIFERIA  71538</t>
  </si>
  <si>
    <t>250421  ORINAL MEDIANO</t>
  </si>
  <si>
    <t>ORINAL MEDIANO       6101</t>
  </si>
  <si>
    <t>250439  SANITARIO AVANTI    (BLANCO/COLOR)</t>
  </si>
  <si>
    <t>JGO</t>
  </si>
  <si>
    <t>SANITARIO AVANTI            GRIFERIA-MUEBLE-PORC</t>
  </si>
  <si>
    <t>MANGUERA FLEXIBLE GRIFLEX   GRIVAL REF.38014001</t>
  </si>
  <si>
    <t>200507  V.VINISOL 30X30CM 2.0MM</t>
  </si>
  <si>
    <t>PISO VINILICO 30x30  2  MM  T.VI</t>
  </si>
  <si>
    <t>ADHESIVO PISO VINILICO      N.10</t>
  </si>
  <si>
    <t>290307  VINILTEX CIELO      [3M]</t>
  </si>
  <si>
    <t>200212  MURETE DUCHA CERAMICA [DOBLE   ]</t>
  </si>
  <si>
    <t>LISTON 1    x2x3M.  OTOBO</t>
  </si>
  <si>
    <t>PIRAGUA ALUM. NATURAL       TIRA DE 6M</t>
  </si>
  <si>
    <t>PUNTILLA  2.1/2         CC  104 UND/LB</t>
  </si>
  <si>
    <t>TABLA 1x05x3M OTOBO   [1C]</t>
  </si>
  <si>
    <t>VARETA 1"x1"x3M OTOBO</t>
  </si>
  <si>
    <t>CERAMICA 30.6x30.6 TRAF.4   MANCESA</t>
  </si>
  <si>
    <t>100301  ABERTURA VANO PUERTA-VENTANA</t>
  </si>
  <si>
    <t>172418  RETIRO TABLEROS</t>
  </si>
  <si>
    <t>170907  TABLERO 1F 10 CTOS VTQ-SQ</t>
  </si>
  <si>
    <t>TABLERO 1F 10 CTOS VTQ-SQ   U</t>
  </si>
  <si>
    <t>170605  LAMP TIPO BALA</t>
  </si>
  <si>
    <t>LAMPARA TIPO BALA</t>
  </si>
  <si>
    <t>150324  SIFON SANITARIO PVC 3"</t>
  </si>
  <si>
    <t>SIFON SANI PVC 3"</t>
  </si>
  <si>
    <t>172417  RETIRO SWITCHE O TOMA</t>
  </si>
  <si>
    <t>172411  RETIRO DE CABLE #16 A #10</t>
  </si>
  <si>
    <t>172423  RETIRO TUBERIA PVC/GALV</t>
  </si>
  <si>
    <t>150202  BAJANTE AGUAS LLUVIAS PVC 4"</t>
  </si>
  <si>
    <t>TUBO VENT-LLV. PVC 4</t>
  </si>
  <si>
    <t>010105  DEMOL.LOSA CONCRETO  E&lt;=15CMS</t>
  </si>
  <si>
    <t>010104  DEMOL.LOSA CONCRETO  E&lt;=20CMS</t>
  </si>
  <si>
    <t>172414  RETIRO LAMPARA</t>
  </si>
  <si>
    <t>KILOGRAMO ESTRUCTURA METALICA PARA CUBIERTA</t>
  </si>
  <si>
    <t>ACERO ESTRUCTURAL ASTM A-36</t>
  </si>
  <si>
    <t>SOLDADURA 6011 1/8"</t>
  </si>
  <si>
    <t>HIERRO DE 60000 PSI 420 MPA</t>
  </si>
  <si>
    <t>MANO OBRA ALBAÑILERIA 3 AYUDANTE</t>
  </si>
  <si>
    <t>MANO OBRA METALISTERIA 1 AYUDANTE 1 OFI</t>
  </si>
  <si>
    <t>MANO OBRA PINTURA 1 AYUDANTE 1 OFI</t>
  </si>
  <si>
    <t>180613  CANALETA 90 DE 7.50M.</t>
  </si>
  <si>
    <t>IGAS GRIS [SELLANTE] 5KG.</t>
  </si>
  <si>
    <t>CANALETA 90       DE 7.50   ETERNIT R:101300</t>
  </si>
  <si>
    <t>TORN.MET. CANALETA 90       ETERNIT R:930241</t>
  </si>
  <si>
    <t>MANO OBRA ALBANILERIA   4 AYUDANTE-1 OFI</t>
  </si>
  <si>
    <t>120401  PEDESTAL CONCRETO</t>
  </si>
  <si>
    <t>CUARTON 2"x4"x3M</t>
  </si>
  <si>
    <t>100211  DEMOL.MURO CONCRETO E=10CM</t>
  </si>
  <si>
    <t>SALIDA DE ILUMINACION 110 V EN PVC</t>
  </si>
  <si>
    <t>ALAMBRE CU AISLADO #12 THNN/THWN</t>
  </si>
  <si>
    <t>TOMA DOBLE POLO A TIERRA LEVITON CON TAPA</t>
  </si>
  <si>
    <t>CABLE ENCAUCHETADO 3*16 NEXANS</t>
  </si>
  <si>
    <t>TOMA AEREA 3 POLOS 15A-120V</t>
  </si>
  <si>
    <t>CLAVIJA AEREA 3 POLOS 15A-120V</t>
  </si>
  <si>
    <t>TUBO PVC CONDUIT 1/2" TIPO PESADO</t>
  </si>
  <si>
    <t>ADAPTADOR PVC TERMINAL LISO TIPO CAMAPANA 1/2"</t>
  </si>
  <si>
    <t>CURVA PVC CONDUIT 1/2" FINA</t>
  </si>
  <si>
    <t>UNION PVC CONDUIT 1/2"</t>
  </si>
  <si>
    <t>CAJA PVC CONDUIT OCTAGANAL CILES</t>
  </si>
  <si>
    <t>SOLDADURA PVC 1/8" (472cc)</t>
  </si>
  <si>
    <t>CONECTOR PALA CABLE 8 AWG</t>
  </si>
  <si>
    <t>MISCELANIOS</t>
  </si>
  <si>
    <t>MANO DE OBRA ELECTRICAS</t>
  </si>
  <si>
    <t>LUMINARIA LED PARA INCRUSTAR LFS/IMTB/1*4/2T8LED18W</t>
  </si>
  <si>
    <t>DEMOL.ALFAGIA CONCRETO EN ALTURAS</t>
  </si>
  <si>
    <t xml:space="preserve">ANDAMIO METALICO TUBULAR Y EQUIPO EN ALTURAS                           </t>
  </si>
  <si>
    <t>ALFAJIA CONCRETO A= 0,50 MTS. EN ALTURAS</t>
  </si>
  <si>
    <t>RASQUETEO-RESANE-LIJADA EN ALTURAS</t>
  </si>
  <si>
    <t>ALFAJIA CONCRETO A=15-20CM EN ALTURAS</t>
  </si>
  <si>
    <t>290409  ESMALTE SOBRE MADERA LLENA</t>
  </si>
  <si>
    <t>TAPAPOROS INCOLORO          PREPARADOR SUPERFICI</t>
  </si>
  <si>
    <t>290901  BARNIZ SOBRE MUEBLE</t>
  </si>
  <si>
    <t>BARNIZ SINTETICO BRILLANTE  ALGRECO</t>
  </si>
  <si>
    <t>ESMALTE SOBRE BARANDA</t>
  </si>
  <si>
    <t>290408  ESMALTE SOBRE MADERA LINEAL</t>
  </si>
  <si>
    <t>290412  REPINTE ESMALTE GUARDAESCOBA CEMEN</t>
  </si>
  <si>
    <t>ESMALTE DOMESTICO           PRESENTACION 1/4 GL</t>
  </si>
  <si>
    <t>290415  ESMALTE MALLA ESLABONADA 2,1/2"-2"</t>
  </si>
  <si>
    <t>CEPILLO ACERO-MADERA        L=20CMS</t>
  </si>
  <si>
    <t>ESCOBA CERDA PLASTICA       CABEZOTE PLASTICO-PAL</t>
  </si>
  <si>
    <t>ERA   UND</t>
  </si>
  <si>
    <t>040164  REJILLA HIERRO D=1/2, E=1/2, 1X0.30</t>
  </si>
  <si>
    <t>REG.HIE.D=1/2E=1/2 1x.30MT  PRE</t>
  </si>
  <si>
    <t>DEMOL.CIELO FALSO ESTERILLA + ANDAMIO METALICO</t>
  </si>
  <si>
    <t>ALZAPRIMADO TACO-VIGA CELOSIA DE 3M</t>
  </si>
  <si>
    <t>VIGA CELOSIA DE 3MTS</t>
  </si>
  <si>
    <t xml:space="preserve">CAMBIO VIGAS MADERA </t>
  </si>
  <si>
    <t>ALZAPRIMADO TACO-VIGA CELOSIA DE 3M-GATO MECÁNICO</t>
  </si>
  <si>
    <t>MANO OBRA ALBAÑILERIA      1 AYUDANTE-1 OFI</t>
  </si>
  <si>
    <t>CONCRETO DE 21 MPA</t>
  </si>
  <si>
    <t>CHANUL DE 3*6"</t>
  </si>
  <si>
    <t>190103  REPELLO MALLA VENADA    1:3</t>
  </si>
  <si>
    <t>MALLA CON VENA 60*200</t>
  </si>
  <si>
    <t>PUNTILLA 2 CC</t>
  </si>
  <si>
    <t>PINTURA VINILO 3M EN ALTURAS, REPELLO, ESTUCO</t>
  </si>
  <si>
    <t xml:space="preserve">ANDAMIO METALICO TUBULAR Y EQUIPO EN ALTURAS         </t>
  </si>
  <si>
    <t>PINTURA VINILO 3M PARA CENEFA SENCILLA</t>
  </si>
  <si>
    <t>200316  TABLON GRESS RUSTICO   30x30</t>
  </si>
  <si>
    <t>TABLON CORRIENTE 30 X 30    TIPO CUCUTA - GRAFILAD</t>
  </si>
  <si>
    <t>200814  GUARDAESCOBA TABLON</t>
  </si>
  <si>
    <t>TABLON GRESS LISO    20X10  ALFA</t>
  </si>
  <si>
    <t>|</t>
  </si>
  <si>
    <t>100601  EXCAVACION TIERRA A MANO</t>
  </si>
  <si>
    <t>250423  SANITARIO ACUACER    CORONA</t>
  </si>
  <si>
    <t>SANITARIO ACUACER CORONA    GRIFERIA-MUEBLE-PORC</t>
  </si>
  <si>
    <t>250402  LAVAMANOS COLGAR     ACUACER  CORO</t>
  </si>
  <si>
    <t>LAVAM.ACUACER [COLGA]</t>
  </si>
  <si>
    <t>250521  DUCHA SENCILLA   L.PRYSMA</t>
  </si>
  <si>
    <t>GRIF.DUCHA SENCILLA PRISMA  GRIVAL</t>
  </si>
  <si>
    <t>CINTA TEFLON 10 MTS         CARRETE DE 10 METROS</t>
  </si>
  <si>
    <t>demolición cielo falso esterilla, incluye acarreo, bote de escombros y andamio metálico tubular</t>
  </si>
  <si>
    <t>Pintura en vinilo a tres manos, incluye andamio metálico tubular</t>
  </si>
  <si>
    <t>pintura en esmalte sobre barandas, incluye andamio metálico tubular</t>
  </si>
  <si>
    <t>pintura en esmalte sobre madera llena, incluye andamio metálico tubular</t>
  </si>
  <si>
    <t>pintura en esmalte sobre canales y bajantes, incluye andamio metálico tubular</t>
  </si>
  <si>
    <t>repinte en esmalte subre guardaescobas</t>
  </si>
  <si>
    <t>pintura en esmalte sobre rejas, incluye andamio metálico tubular</t>
  </si>
  <si>
    <t>Alfajìa en concreto de 15 a 20 cm de ancho, incluye andamio metálico tubular</t>
  </si>
  <si>
    <t>RASQUETEO DE MUROS</t>
  </si>
  <si>
    <t>PINTURA VINILO TIPO II 3M ALEROS, RESANE DILATACIONES</t>
  </si>
  <si>
    <t xml:space="preserve">VINILO TIPO 2               BASE DE AGUA                    </t>
  </si>
  <si>
    <t>PROTECCION ACRILICA LADRILLO VISTA</t>
  </si>
  <si>
    <t>PROTECCION ACRILICA PORTALONES EN PIEDRA</t>
  </si>
  <si>
    <t>LIMPIEZA INTERIOR DE CANALES INCLUYE BOTE</t>
  </si>
  <si>
    <t>PINTURA VINILO 3M PARA CENEFA DOBLE</t>
  </si>
  <si>
    <t>PINTURA FAROLES INCLUYE LIMPIEZA</t>
  </si>
  <si>
    <t>Aseo general y bote de escombros</t>
  </si>
  <si>
    <t>PINTURA EN ACEITE PARA PUERTA AMBAS CARAS</t>
  </si>
  <si>
    <t>PINTURA EN ACEITE</t>
  </si>
  <si>
    <t>PINTURA REJAS DE SEGURIDAD Y BALCONES</t>
  </si>
  <si>
    <t>LIMPIEZA LADRILLO CON HIDROLAVADORA M2</t>
  </si>
  <si>
    <t>HIDROLAVADORA</t>
  </si>
  <si>
    <t>MANO OBRA HIDROSANIT.   2 AYUDANTE</t>
  </si>
  <si>
    <t>PROTECCION ACRILICA LADRILLO VISTA M2</t>
  </si>
  <si>
    <t>LIMPIEZA LADRILLO CON HIDROLAVADORA ML</t>
  </si>
  <si>
    <t>PINTURA EN ACEITE PARA VENTANA AMBAS CARAS</t>
  </si>
  <si>
    <t>CIRCULACIÓN PATIO 3 SEGUNDO NIVEL</t>
  </si>
  <si>
    <t>CIRCULACIÓN PATIO 3 PRIMER NIVEL</t>
  </si>
  <si>
    <t>INTERIORES PATIO 3 SEGUNDO PISO</t>
  </si>
  <si>
    <t>INTERIORES PATIO 3 PRIMER PISO</t>
  </si>
  <si>
    <t>PINTURA</t>
  </si>
  <si>
    <t>Pintura barnez baranda en madera, patio 2,(incluye pasamanos,tornos viga inferior).</t>
  </si>
  <si>
    <t>Pintura barnez de puertas en madera</t>
  </si>
  <si>
    <t>Pintura barnez de ventanas en madera</t>
  </si>
  <si>
    <t>pintura barnez columnas en madera</t>
  </si>
  <si>
    <t>Pintura muros en vinilo tipo I, tres capas</t>
  </si>
  <si>
    <t>Demolición repello existente, inclutye acarreo y bote de escombros</t>
  </si>
  <si>
    <t>repello impermeable 1:3 sobre muro</t>
  </si>
  <si>
    <t>Estuco muros</t>
  </si>
  <si>
    <t>Pintura de cielo raso , vinilo tipo I, tres manos.</t>
  </si>
  <si>
    <t>FACHADA</t>
  </si>
  <si>
    <t>GBL</t>
  </si>
  <si>
    <t>MANTENIMIENTO,RESTAURACION Y RECUPERACION DE CUBIERTA</t>
  </si>
  <si>
    <t>Desmonte de la cubierta, la cual comprende las sgtes actividades: Desmonte de teja de barro por tramos para ser arrumada en el primer piso, para su posterior reutilización; desmonte y acarreo de caña brava existente; acarreo de escombros; andamios y equipos de protección para trabajos en alturas.</t>
  </si>
  <si>
    <t>Desmonte de caballete en teja de barro, incluye desmonte de mortero de pega existente, andamios, equipos acarreo y bajada al primer piso.</t>
  </si>
  <si>
    <t>Suministro e instalación de teja de asbesto cemento colonial española, dimensiones 1,34 x 1,05, incluye ganchos para su fijación, andamios y equipo.</t>
  </si>
  <si>
    <t>Instalación de teja de barro desmontada en el items No 1 sobre la teja española, instalando canal y tapa,incluye acarreo del primer piso a la cubierta y reposición de aproximadamente  8 tejas por cada metro cuadrado.</t>
  </si>
  <si>
    <t>Instalación de manto edil 3 mm sobre cumbrera de la teja española, ancho= 0,50 m, incluye riego de asfalto de liga y pegado en caliente.</t>
  </si>
  <si>
    <t>Construcción de caballete en teja de barro igual a la existente, pegado con mortero 1:3 el cual se debe aplicar antisol para su respectivo curado</t>
  </si>
  <si>
    <t>Protección de cubiertas destapadas utilizando un plástico transparente calibre 6 de ancho = 8 m.</t>
  </si>
  <si>
    <t>GB</t>
  </si>
  <si>
    <t>Suministro e instalación de correas de 2" x 5" en madera chanul inmunizada con  merulex, incluye andamios y accesorios.</t>
  </si>
  <si>
    <t>Reacomodo de madera existente e inmunización de estructura en madera existente, incluye tornilleria.</t>
  </si>
  <si>
    <t>Revoque en mortero 1:3  bajo teja de asbesto cemento en los aleros donde se realicen cambios de cubierta</t>
  </si>
  <si>
    <t>Solapa metálica en lamina calibre 26 pintada en anticorrosivo gris, fijada a la pared con clavos de 3", desarrollo 80 cm</t>
  </si>
  <si>
    <t>Desmonte, mantenimiento, pintura y reinstalación de canal en lámina existente para revoque de aleros</t>
  </si>
  <si>
    <t>pintura de aleros 1,2 m de ancho promedio</t>
  </si>
  <si>
    <t>Reparación de cielo rasos  afectados por trabajos de cubierta</t>
  </si>
  <si>
    <t>Reparación de aleros  afectados por trabajos de cubierta, ancho promedio 1,20 mts.</t>
  </si>
  <si>
    <t>Bote de escombros</t>
  </si>
  <si>
    <t>Aseo general de la obra</t>
  </si>
  <si>
    <t>Construccion de limahoya en lamina galvanizada</t>
  </si>
  <si>
    <t>PINTURA ESTRUCTURA METALICA CUBIERTA</t>
  </si>
  <si>
    <t>ANTICORROSIVO WASH PRIMER</t>
  </si>
  <si>
    <t>ANDAMIO CERTIFICADO</t>
  </si>
  <si>
    <t>MORTERO DE FRAGUA</t>
  </si>
  <si>
    <t>BARNEZ SOBRE BARANDA</t>
  </si>
  <si>
    <t>BARNEZ</t>
  </si>
  <si>
    <t>BARNEZ SOBRE MADERA LINEAL</t>
  </si>
  <si>
    <t>100507  DESM.CUBIERTA TEJA BARRO</t>
  </si>
  <si>
    <t>DESM.CABALLETE TEJA BARRO</t>
  </si>
  <si>
    <t>CORREAS EN CHANUL DE 2"*5" INSTALADA SOBRE VIGAS DE MADERA</t>
  </si>
  <si>
    <t>REACOMODO DE MADERA EXISTENTE</t>
  </si>
  <si>
    <t>INMUNIZACION</t>
  </si>
  <si>
    <t>TORNILLOS</t>
  </si>
  <si>
    <t>REVOQUE EN MORTERO 1:3 BAJO TEJA DE ASBESTO CEMENTO</t>
  </si>
  <si>
    <t>SOLAPA EN LAMINA CAL.26</t>
  </si>
  <si>
    <t>LAM      C.26   DE 100x200CM</t>
  </si>
  <si>
    <t>DESMONTE, RESTAURACION Y REINSTALACION DE CANAL</t>
  </si>
  <si>
    <t>PINTURA VINILO 3M DE ALERAOS ANCHO: 1,2M</t>
  </si>
  <si>
    <t>REPARACION DE CIELO RASO</t>
  </si>
  <si>
    <t>PINTURA VINILO TRES MANOS</t>
  </si>
  <si>
    <t>100607  RETIRO ESCOMBROS MANUAL-VOLQUETA &lt;=</t>
  </si>
  <si>
    <t>.   Unidad:</t>
  </si>
  <si>
    <t>181104  CANAL LAMINA LIMAHOYA</t>
  </si>
  <si>
    <t>AMARRAS PARA TEJA ASBESTO</t>
  </si>
  <si>
    <t>LAM.GALVANIZADA      C.26   DE 100X200CM</t>
  </si>
  <si>
    <t>pintura en esmalte sobre guardaescobas</t>
  </si>
  <si>
    <t xml:space="preserve">PINTURA EPOXICA 3M </t>
  </si>
  <si>
    <t>PINTURA EPOXICA</t>
  </si>
  <si>
    <t>180151  PERLIN METALICO DE 4"X2"X2MM</t>
  </si>
  <si>
    <t>180152  PERLIN METALICO DE 4"X2"X1.5MM</t>
  </si>
  <si>
    <t>PERFIL AG C120mmX 60mm-1.5  CAL.16 L= 6MTS. ACESCO</t>
  </si>
  <si>
    <t>Pintura de muros en vinilo tipo I, tres manos.</t>
  </si>
  <si>
    <t>PINTURA ARTISTICA PARA ARABESCOS SUPERIOR PANTEON</t>
  </si>
  <si>
    <t>Pintura de cielo raso en corredores y oficinas en  pintura vinilo tipo I, tres manos</t>
  </si>
  <si>
    <t>Pintura esmalte puertas y ventanas en lámina</t>
  </si>
  <si>
    <t>Demolición piso existente baldosa y mortero, incluye acarreo y bote de escombros</t>
  </si>
  <si>
    <t>baldosa granito pulido 30*30</t>
  </si>
  <si>
    <t xml:space="preserve">guardaescoba en granito pulido recto </t>
  </si>
  <si>
    <t>Desmonte de cubierta en teja de asbesto cemento, incluye acarreo y bote de escombros</t>
  </si>
  <si>
    <t>Suministro e instalación teja asbesto cemento #6, incluye ganchos y andamio metálico tubular</t>
  </si>
  <si>
    <t>suministro e instalación caballete asbesto cemento, incluye amarras y andamio metálico tubular</t>
  </si>
  <si>
    <t>PINTURA MUSEO DE HISTORIA NATURAL</t>
  </si>
  <si>
    <t>demolición guardaescoba existente, incluye acarreo y bote de escombros</t>
  </si>
  <si>
    <t>PISOS VRI</t>
  </si>
  <si>
    <t>REPINTE CON ESMALTE SOBRE REJA DE CIERRE</t>
  </si>
  <si>
    <t>PINTURA EN ACEITE SOBRE PILARES Y SOLERAS</t>
  </si>
  <si>
    <t>PINTURA EN ACEITE PARA PUERTA-VENTANA AMBAS CARAS CON REJA</t>
  </si>
  <si>
    <t>DESMONTE CERCHA MADERA T.BARRO</t>
  </si>
  <si>
    <t>VIGAS CHANUL3"*6"</t>
  </si>
  <si>
    <t>DESMONTE VIGAS MADERA CHANUL</t>
  </si>
  <si>
    <t>Pintura muros corredor, salones y oficinas en vinilo tipo I, tres capas</t>
  </si>
  <si>
    <t>Demolicion de repellos en mal estado, incluye acarreo y bote de escombros.</t>
  </si>
  <si>
    <t>Repello muros, mortero 1:3</t>
  </si>
  <si>
    <t>Pintura de muro cerramiento ,pintura koraza, tres manos</t>
  </si>
  <si>
    <t>Estuco muro cerramiento</t>
  </si>
  <si>
    <t>Pintura en esmalte sobre reja de cierre</t>
  </si>
  <si>
    <t>Repello de alfagia</t>
  </si>
  <si>
    <t>Pintura de alfagia, pintura koraza, tres manos</t>
  </si>
  <si>
    <t>Reposición de tableta 20 x 10 cm, en corredores entre los diferentes bloques de aulas y demas dependencias de la facultad, incluye mortero de nivelación</t>
  </si>
  <si>
    <t>CUBIERTA CORREDORES</t>
  </si>
  <si>
    <t>Rasqueteada, lijada y pintura de cielo raso en lámina metálica de estructura de cubierta y columnas, pintura anticorrosivo con wash-primer y acabado en esmalte.</t>
  </si>
  <si>
    <t>CIELO RASO PASILLOS AULAS</t>
  </si>
  <si>
    <t>PINTURA CUBIERTA METALICA CORREDORES LAS GUACAS</t>
  </si>
  <si>
    <t>ESMALTE SOBRE COLUMNAS CASONA SANTANDER</t>
  </si>
  <si>
    <t>PINTURA CAMPUS CARVAJAL</t>
  </si>
  <si>
    <t>100320  DEMOL.REPELLO H&lt;.50MT</t>
  </si>
  <si>
    <t>170261  TUBO PVC   ,1/2"</t>
  </si>
  <si>
    <t>TUBO PVC  ,1/2" X 3 MTS     PAVCO</t>
  </si>
  <si>
    <t>retiro de interruptor / tomacorriente existentes</t>
  </si>
  <si>
    <t>retiro de tableros existentes</t>
  </si>
  <si>
    <t>retiro de cable #10 a #16 existente</t>
  </si>
  <si>
    <t>retiro tubería 1/2" existente</t>
  </si>
  <si>
    <t>Regata sobre muro</t>
  </si>
  <si>
    <t>Punto eléctrico</t>
  </si>
  <si>
    <t xml:space="preserve">Salida de iluminación 110V en PVC, incluye alambre de cobre aislado #12, toma doble polo a tierra, cable encauchetado 3*16, toma aerea 3 polos 15A-120V, clavija aerea 3 polos 15A-120V, tubo PVC conduit 1/2", adaptador PVC terminal liso tipo campana 1/2", </t>
  </si>
  <si>
    <t>aseo general y bote de escombros</t>
  </si>
  <si>
    <t>Guardaescoba en granito pulido recto</t>
  </si>
  <si>
    <t>170911  TABLERO 2F  8 CTOS TQSP</t>
  </si>
  <si>
    <t>TABLERO 2F- 8 CTOS TBC      SQUAR-D</t>
  </si>
  <si>
    <t>CAMBIO TOMAS DE PARED HDMI PASIVO</t>
  </si>
  <si>
    <t>TOMA DE PARED HDMI PASIVO</t>
  </si>
  <si>
    <t>CABLE HDMI DE 3 MTS</t>
  </si>
  <si>
    <t>MANO OBRA ELECTRICAS    1 AYUDANTE</t>
  </si>
  <si>
    <t>REPOSICIÓN LADRILLO OCTOGONAL</t>
  </si>
  <si>
    <t>LADRILLO OCTOGONAL</t>
  </si>
  <si>
    <t>PILAR CHANUL 15*15 SIN ARREGLAR</t>
  </si>
  <si>
    <t>CUBIERTA</t>
  </si>
  <si>
    <t>Desmonte de cubierta en teja de barro, incluye acarreo y bote de escombros</t>
  </si>
  <si>
    <t>Desmonte de caballete en teja de barro, incluye acarreo y bote de escombros</t>
  </si>
  <si>
    <t>MANO OBRA ALBAÑILERIA    1 AYUDANTE-1 OFI</t>
  </si>
  <si>
    <t>COLUMNAS LADRILLO OCTOGONAL</t>
  </si>
  <si>
    <t>Reposición ladrillo octogonal en columnas, incluye pilares en chanul 15*15, acarreo y bote de escombros</t>
  </si>
  <si>
    <t>BAÑOS IPET</t>
  </si>
  <si>
    <t>Demoliciòn muro ladrillo soga y acarreo</t>
  </si>
  <si>
    <t>Suministro e instalaciòn ducha sencilla</t>
  </si>
  <si>
    <t>Ventana proyectante con fijo en la parte inferior de 1,25*0,7m y nave de abra con brazo en la parte superior de 0,45*0,7m, manija proyectante y vidrio 4mm.</t>
  </si>
  <si>
    <t>Puerta met. lámina cal. 16, 2.1x1.0 m incl. marco, anticorrosivo, pintura y chapa</t>
  </si>
  <si>
    <t>suministro e instalación canal aguas lluvias en lámina galvanizada calibre 22</t>
  </si>
  <si>
    <t>suministro e instalación bajante aguas lluvias en Tubo PVC de 4"</t>
  </si>
  <si>
    <t>VARIOS</t>
  </si>
  <si>
    <t>suministro e instalación Barra de seguridad piso pared en acero inoxidable para inodoro baño discapacitados</t>
  </si>
  <si>
    <t>Suministro e instalación pasamanos de segurad en acero inoxidable para lavamanos baño discapacitados</t>
  </si>
  <si>
    <t>Mesón en acero quirúrgico para cuarto frío</t>
  </si>
  <si>
    <t>Poceta en acero inoxidable de 0,5*0,5*0,4m</t>
  </si>
  <si>
    <t>Pasamanos en acero inoxidable para rampas de los pasillos</t>
  </si>
  <si>
    <t>División cubículo de fisioterapia con tubo suspendido del celo falso y cortina</t>
  </si>
  <si>
    <t>COSTO DIRECTO</t>
  </si>
  <si>
    <t>AUI 25%</t>
  </si>
  <si>
    <t>KIOSKO DE AIKIDO</t>
  </si>
  <si>
    <t xml:space="preserve">Desmonte de caballete en teja de barro, incluye acarreo y bote de escombros </t>
  </si>
  <si>
    <t>Cambio estructura de Guadua, incluye inmunizada y pintada</t>
  </si>
  <si>
    <t xml:space="preserve">und </t>
  </si>
  <si>
    <t>Demolición repello existente en muros de fachadas, incluye andamio certificado y equipo para trabajo en alturas, en patio ventiladores del auditorio, patio interior biblioteca</t>
  </si>
  <si>
    <t>Demolición repello existente en columnas, alfajías y metro lineal de fachadas, incluye andamio certificado y equipo para trabajo en alturas, en fachada del bloque anterior a salida morfología y perimetral al Torreón</t>
  </si>
  <si>
    <t>Desmonte ventanas nave sencilla y marcos en fachadas, incluye acarreo y bote de escombros</t>
  </si>
  <si>
    <t>Koraza sobre repello 3 manos en fachadas patios ventiladores del auditorio e interior biblioteca, alfajías bloque anterior a salida morfología y perimetral al Torreón, incluye andamio certificado y equipo para trabajo en alturas</t>
  </si>
  <si>
    <t>viga de amarre en concreto de 3000 PSI para muros cerramiento de parqueadero, incluye acero de refuerzo</t>
  </si>
  <si>
    <t>columnas de amarre en concreto de 3000 PSI para muro cerramiento de parqueadero, incluye acero de refuerzo, andamio y equipo para trabajo en alturas</t>
  </si>
  <si>
    <t>alfajía en concreto de 3000 PSI de hasta 0.35m de ancho sobre muros de cerramiento parqueadero, incluye andamio y equipo para trabajo en alturas</t>
  </si>
  <si>
    <t>Puerta de 0,9*2,1 en perfilería de aluminio de 1"*1", T77, T78, pisa vidrio U68, cerradura, tensores, vidrio de 4mm</t>
  </si>
  <si>
    <t>Puerta de 1,8*2,7 en perfilería de aluminio de 3"*1", U78, U55, T95, T103 y pisa vidrio a presión S343, S344.  Cuerpo fijo en la parte superior de 1,8*0,5 y dos naves de abra con bisagras, tensores, cerradura, fallebas y vidrio de 4mm incoloro en la parte inferior.</t>
  </si>
  <si>
    <t>División para oficina de Fonoaudiología en marco en aluminio arquitectónico anonizado y vidrio fijo opalizado según diseño, de 3.26*2.80m, incluye puerta de 0.9*2.2m</t>
  </si>
  <si>
    <t>AGUAS LLUVIAS</t>
  </si>
  <si>
    <t>rebestimiento de viga canal semicilíndrica con lámina galvanizada calibre 22, incluye andamio certificado y equipo para trabajo en alturas</t>
  </si>
  <si>
    <t>bajante de aguas lluvias en tubo PVC de 4" para el patio interior biblioteca y patio ventiladores auditorio y exterior cafeteria hacia coliseo La Estancia</t>
  </si>
  <si>
    <t>alfajía en concreto de 3000 PSI de hasta 0.35m de ancho sobre patios interiores, auditorio y fachada principal, incluye andamios certificados y equipo para trabajo en alturas</t>
  </si>
  <si>
    <t>Koraza sobre repello 2 manos en fachadas bloque anterior a salida morfología y Torreón, incluye andamio certificado y equipo para trabajo en alturas</t>
  </si>
  <si>
    <t>Koraza a 2 manos en fachada principal, incluye resanes donde los requiera andamio certificado y equipo para trabajo en alturas</t>
  </si>
  <si>
    <t>reja de seguridad para portones de la entrada principal según diseño</t>
  </si>
  <si>
    <t>reparación cielo falso del auditorio, incluye fijar enchape sobre láminas de triplex, andamio certificado y equipo para trabajo en alturas</t>
  </si>
  <si>
    <t>Demolición de piso existente en área administrativa y biblioteca, incluye acarreo y bote de escombros</t>
  </si>
  <si>
    <t>mortero 1:3 de nivelación espesor 4cm en área administrativa y biblioteca, incluye acarreo y bote de escombros</t>
  </si>
  <si>
    <t>Piso en baldosa granito pulido 30*30 cm, incluye dilataciones en bronce, cemento blanco, marmolina y pulida.</t>
  </si>
  <si>
    <t>Demolición contrapiso en concreto espesor 0,05-0,1m, incluye acarreo y bote de escombros</t>
  </si>
  <si>
    <t>suministro e instalación de Canal en lámina galvanizada calibre 22, incluye andamio certificado y equipo para trabajo en alturas</t>
  </si>
  <si>
    <t>Bajante aguas lluvias en tubo PVC 4", incluye andamio certificado y equipo para trabajo en alturas</t>
  </si>
  <si>
    <t>Esmalte sobre canales y bajantes, incluye andamio certificado y equipo para trabajo en alturas</t>
  </si>
  <si>
    <t>ELÉCTRICOS</t>
  </si>
  <si>
    <t>Bombillos LED de 7W de rosca para bloques p3 y p2, corredores del piso 1 al 4</t>
  </si>
  <si>
    <t>Retiro de lámparas existentes tipo bala en el pasillo del segundo piso del bloque p1 y cafetería</t>
  </si>
  <si>
    <t>Suministro e instalación lámparas tipo bala (Rosca) en el pasillo del segundo piso del bloque p1 y cafetetía</t>
  </si>
  <si>
    <t>suministro e instalación puertas y marcos, en lámina calibre 20 con chapa de seguridad, según diseño existente, para salones facltad Ingenierías Electrónica y Civil pisos 1, 2 y 3</t>
  </si>
  <si>
    <t>CARPINTERÍA METÁLICA</t>
  </si>
  <si>
    <t>SALON 128</t>
  </si>
  <si>
    <t>Desmonte cielo raso existente, incluye acarreo y bote de escombros</t>
  </si>
  <si>
    <t>demolición guardaescoba existente, incluye acarreo</t>
  </si>
  <si>
    <t>piso en baldosa granito pulido 30*30 cm, incluye dilatación en bronce, cemento blanco, marmolina y pulida.</t>
  </si>
  <si>
    <t>retiro de tubería eléctrica existente</t>
  </si>
  <si>
    <t>regata sobre muro</t>
  </si>
  <si>
    <t>punto eléctrico (2 interruptores y 16 tomacorrientes)</t>
  </si>
  <si>
    <t>pintura en vinilo tipo 1 a tres manos sobre muros</t>
  </si>
  <si>
    <t>OFICINA 102</t>
  </si>
  <si>
    <t>Retiro de lámparas existentes incluye acarreo</t>
  </si>
  <si>
    <t>punto eléctrico (2 interruptores y 4 tomacorrientes)</t>
  </si>
  <si>
    <t>OFICINA 103</t>
  </si>
  <si>
    <t>OFICINA 104</t>
  </si>
  <si>
    <t>Desmonte de ventana en lámina de 2.8*2.1m en corredor principal, incluye acarreo</t>
  </si>
  <si>
    <t>Desmonte de ventana en lámina de 1.4*2.1m en corredor principal, incluye acarreo</t>
  </si>
  <si>
    <t>ventana fija a cuatro naves de 2.8*2.1m en marco de aluminio arquitectónico anonizado y vidrio de 4mm para corredor principal</t>
  </si>
  <si>
    <t>ventana fija a dos naves de 1.4*2.1m en marco de aluminio arquitectónico anonizado y vidrio de 4mm para corredor principal</t>
  </si>
  <si>
    <t>retiro de puerta a dos naves y marcos existente, en la cafetería Facltad de Ingenierías incluye acarreo</t>
  </si>
  <si>
    <t xml:space="preserve">suministro e instalación de puerta a dos naves y marcos de 1.7*2.1m, en lámina calibre 20 con chapa de seguridad, según indicaciones del área de Mantenimiento, para la Cafetería de ña Faciltad de Ingenierías </t>
  </si>
  <si>
    <t>SALON 300</t>
  </si>
  <si>
    <t>punto eléctrico (2 interruptores y 6 tomacorrientes)</t>
  </si>
  <si>
    <t>SALON 301</t>
  </si>
  <si>
    <t>PASILLO SALONES 300 Y 301</t>
  </si>
  <si>
    <t>desmonte cielo raso existente, incluye acarreo</t>
  </si>
  <si>
    <t>SALON 326 TELEMATICA</t>
  </si>
  <si>
    <t>Piso en VINILO, incluye pegante.</t>
  </si>
  <si>
    <t>Guardaescoba en vinilo</t>
  </si>
  <si>
    <t>afinado de piso con cemento, carpincol y  marmolina</t>
  </si>
  <si>
    <t>Suministro e instalación TABLERO DISTRIBUCION BIFÁSICO 12 Ctos (TGC) TQ-CP-125A Schneider. Incluye protecciones termomagnéticas según diseño (1x15A, 1x20A, 1x30A, 2x30A). Debe entregarse etiquetado indicando los circuitos que maneja y demas normas Retie.</t>
  </si>
  <si>
    <t xml:space="preserve">ALIMENTADOR TRIFILAR desde TGP (existente en pasillo) hasta el tablero TLT. Conductores en cable de cobre aislado 2#8F + 1#8N + 1#8T AWG libre de halógenos. Incluye tubería canaleta plástica Dexson 40x25mm  instalada desde el tablero del pasillo hasta el tablero TLT (EMT y PVC donde sea necesario), con sus respectivos accesorios (ángulos internos, externos y planos, curvas, uniones). Mano de obra donde sea necesario de: regata, entubado, resane, cableado, aparateado, aseo. Incluir protección 2x50A en el tablero TGP. </t>
  </si>
  <si>
    <t>SALON 328 AUDIOVISUALES</t>
  </si>
  <si>
    <t>Reposición de canaleta para cableado dañada durante la intervensión</t>
  </si>
  <si>
    <t>SALON 331 LABORATORIO SISTEMAS LÓGICOS</t>
  </si>
  <si>
    <t>retiro lámparas existentes incluye acarreo</t>
  </si>
  <si>
    <t>Demolición guardaescoba existente incluye acarreo</t>
  </si>
  <si>
    <t>Punto eléctrico (18 tomacorrientes y 2 interruptores)</t>
  </si>
  <si>
    <t>Pintura en vinilo tres manos muro y cielo</t>
  </si>
  <si>
    <t>Punto eléctrico (14 tomacorrientes y 2 interruptores)</t>
  </si>
  <si>
    <t>Reposición láminas de policarbonato sobre cubierta de restaurante estudiantil</t>
  </si>
  <si>
    <t>pintura en esmalte sobre baranda de la rotonda del tercer piso</t>
  </si>
  <si>
    <t>bajante de aguas lluvias en tubo PVC de 4" fachada principal DARCA, incluye andamio certificado y equipo para trabajo en alturas</t>
  </si>
  <si>
    <t>pintura en esmalte sobre bajante y canal de aguas lluvias fachada principal DARCA</t>
  </si>
  <si>
    <t>Excavación a mano en tierra para bases de máquinas gimnasio parque principal</t>
  </si>
  <si>
    <t>concreto de 3000 PSI para bases de máquinas gimnasio parque principal</t>
  </si>
  <si>
    <t>solado de limpieza en concreto de 2000 PSI para bases de máquinas gimnasio parque principal</t>
  </si>
  <si>
    <t>losa en concreto de 3000 PSI para gimnasio parque principal, incluye malla electrosoldada calibre 4</t>
  </si>
  <si>
    <t>LUDICAS</t>
  </si>
  <si>
    <t>Rasqueteo, resane y lijada de muros, incluye andamio certificado y equipo para trabajo en alturas</t>
  </si>
  <si>
    <t>Pintura en vinilo tipo 1 a tres manos sobre muros interiores, incluye andamio y equipo para trabajo en alturas</t>
  </si>
  <si>
    <t>Pintura Koraza a dos manos en muros , incluye andamio certificado y equipo para trabajo en alturas</t>
  </si>
  <si>
    <t>desmonte cubierta existente, incluye andamio certificado, equipo para trabajo en alturas y acarreo</t>
  </si>
  <si>
    <t>suministro e instalación canal de aguas lluvias en lámina galvanizada calibre 22, incluye andamio certificado y equipo para trabajo en alturas</t>
  </si>
  <si>
    <t>suministro e instalación de canal de aguas lluvias en lamina galvanizada calibre 22 fachada principal DARCA, incluye andamio certificado y equipo para trabajo en alturas</t>
  </si>
  <si>
    <t>Demolición guardaescoba existente, incluye acarreo</t>
  </si>
  <si>
    <t>guardaescoba en vinilo</t>
  </si>
  <si>
    <t>domo de 4.8*1.7m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</si>
  <si>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domo de 6.5*1.7m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</si>
  <si>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domo de 3.2*1.5m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</si>
  <si>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domo de 2.5*1m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</si>
  <si>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domo de 1.5*1m en estructura de hierro de 2*1 rectangular para marcos y relleno en tubería de 1" calibre 18, con soportes a pared en tubería de 1"1/4.  Policarbonato rematado en aluminio profesional y U-P68, cintqa micro perforada, sellos a pared en cinta asfáltica</t>
  </si>
  <si>
    <t>DARCA</t>
  </si>
  <si>
    <t>desmonte cielo raso existente, incluye acarreo, andamio y equipo para trabajo en alturas</t>
  </si>
  <si>
    <t>Cielo falso en lámina PVC blanco de 5,95*0,25m y 10mm de espesor, incluye andamio y equipo para trabajo en alturas</t>
  </si>
  <si>
    <t>Pintura Koraza a dos manos en muros , incluye andamio certificado y equipo para trabajos en alturas FACHADA LABORATORIOS FRENTE A IPET</t>
  </si>
  <si>
    <t>Pintura Koraza a dos manos en muros , incluye andamio certificado y equipo para trabajos en alturas FACHADA LABORATORIOS FRENTE A UTB</t>
  </si>
  <si>
    <t>Retiro tubería existente, incluye acarreo</t>
  </si>
  <si>
    <t>instalación de luminarias tipo panel existentes</t>
  </si>
  <si>
    <t>instalación de luminarias tipo bala existentes</t>
  </si>
  <si>
    <t>Sardenel de concreto 2000 PSI impermeable de 20*20cm en la base de la fachada principal</t>
  </si>
  <si>
    <t>Suministro e instalación sanitario linea media</t>
  </si>
  <si>
    <t xml:space="preserve">Divisiones Baterías sanitarias en ELE de 0,9+1,33*1,95 en perfilería de aluminio de 1"*1", T77, T78, enchape F06.  Incluye un lateral, al frente una puerta de 0,6*7,95 con su respectivo pasador, manija y un fijo de 0,32*1,95 </t>
  </si>
  <si>
    <t>División Baterías sanitarias en ELE de 0,9+1,33*1,95 en perfiliría de aluminio de 1"*1", T77, T78, enchape F06.  Incluye un lateral, al frente una puerta de 0,6*7,95 con su respectivo pasador, manija y un fijo de 0,32*1,95 (Baños profesores segundo piso)</t>
  </si>
  <si>
    <t>sardinel de 20*20cm en concreto de 3000 PSI sobre fachada latreral adyacente a geotecnia y exterior salón 101</t>
  </si>
  <si>
    <t>Piso primario en concreto de 3000 PSI fachada latreral adyacente a geotecnia en conreto de 3000 psi con malla electrosoldada calibre 4mm</t>
  </si>
  <si>
    <t>demolición guardaescoba existente en área administrativa y biblioteca, incluye acarreo</t>
  </si>
  <si>
    <t>guardaescoba en granito pulido recto, incluye dilataciones en bronce, cemento blanco</t>
  </si>
  <si>
    <t xml:space="preserve">desmonte de puertas nave sencilla y marcos existentes, en salones facltad Ingenierías Electrónica y Civil pisos 1, 2 y 3, incluye acarreo </t>
  </si>
  <si>
    <t>pintura en esmalte sobre reja fachada principal, incluye anticorrosivo</t>
  </si>
  <si>
    <t>Suministro e instalación sanitario línea media</t>
  </si>
  <si>
    <t>raparación ventanas tipo persiana en madera del torreon de 1.8*1.2, incluye reposición de persianas dañadas o faltantes, lijada, thinner, sellador, laca y tinte</t>
  </si>
  <si>
    <t>raparación ventanas tipo persiana en madera del torreon de 1*1.6, incluye reposición de persianas dañadas o faltantes, lijada, thinner, sellador, laca y tinte</t>
  </si>
  <si>
    <t>desmonte cubierta existente en el área del hospital simulado del Campus Carvajal, incluye andamio certificado, equipo para trabajo en alturas y acarreo</t>
  </si>
  <si>
    <t>Suministro e instalación teja asbesto cemento #6, incluye ganchos y andamio certificado</t>
  </si>
  <si>
    <t>suministro e instalación caballete asbesto cemento, incluye amarras y andamio certificado</t>
  </si>
  <si>
    <t>CIELO FALSO</t>
  </si>
  <si>
    <t>Desmonte cielo existente, incluye acarreo andamio certificado y equipo para trabajo en alturas</t>
  </si>
  <si>
    <t>Cielo falso del hospital simulado del Campus Carvajal en lámina PVC blanco de 5,95*0,25m y 10mm de espesor, incluye andamio y equipo para trabajo en alturas</t>
  </si>
  <si>
    <t>SALON EXTERIOR ENTRADA PRINCIPAL</t>
  </si>
  <si>
    <t>muro en ladrillo soga para cerramiento muros salón</t>
  </si>
  <si>
    <t>suministro e instalación marco para luminaria tipo LED de 0.3*1.2m</t>
  </si>
  <si>
    <t>Limpieza a chorro de presion menor sobre muros fachadas bloques P1 y P2, incluye andamios certificado, equipo para trabajo en alturas y obras preliminares</t>
  </si>
  <si>
    <t>Revitada juntas de muro,incluye aplicacion de  mezcla bloque 1 y bloque 2, andamio certificado y equipo para trabajo en alturas</t>
  </si>
  <si>
    <t>Suministro e instalacion de Hidrofugo, Sika transparente 10 años, incluye herramineta y mano de obra</t>
  </si>
  <si>
    <t>Suministro e instalacion de pintura gis basalto,incluye andamio certificado y equipo para trabajo en alturas</t>
  </si>
  <si>
    <t>sellos ventaneria, incluye andamio certificado y equipo para trabajo en alturas</t>
  </si>
  <si>
    <t>Perlin 4*2 para cerchas y vigas, incluye andamio Certificado y equipo para trabajo en alturas</t>
  </si>
  <si>
    <t>Pintura en vinilo tres manos muro y cara inferio tejado, incluye resanes donde se requieran</t>
  </si>
  <si>
    <t>Pintura en esmalte para puertas de madera</t>
  </si>
  <si>
    <t>suministro e instalación puerta y marco, en lámina calibre 20 con chapa de seguridad</t>
  </si>
  <si>
    <t>punto eléctrico (1 interruptores y 2 tomacorrientes)</t>
  </si>
  <si>
    <t>Pintura en esmalte sobre canales y bajantes, incluye andamio certificado y equipo para trabajo en alturas</t>
  </si>
  <si>
    <t>Pintura en vinilo a tres manos sobre aleros, incluye andamio certificado y equipo para trabajo en alturas</t>
  </si>
  <si>
    <t>Pintura en vinilo a tres manos sobre cornizas, incluye andamio certificado y equipo para trabajo en alturas</t>
  </si>
  <si>
    <t>Pintura en esmalte sobre canales y bajantes, incluye andamio certificado y equipo para trabajos en alturas</t>
  </si>
  <si>
    <t>Pintura en vinilo tres manos sobre aleros incluye andamio certificado y equipo para trabajo en alturas</t>
  </si>
  <si>
    <t>Fabricación e instalación de puerta en cedro de buena calidad de 1,3*2,6m, inferior tablero en madera y superior vidrio de 4mm con pisavidrios, pintura y chapa de seguridad, en el departamento de Lingüística</t>
  </si>
  <si>
    <t>restauración de puertas en cedro de buena calidad, incluye reposición de tableros, chapa de seguridad y pintura en oficina de control disciplinario y salones del 107-111</t>
  </si>
  <si>
    <t>restauración de puertas en cedro de buena calidad, incluye reposición de tableros, chapa de seguridad y pintura en salón 211 y oficina de literatura</t>
  </si>
  <si>
    <t>restauración de ventana exterior en cedro de buena calidad de 1.2*2.5 inferior tablero madera y superior vidrio de 4mm con pisavidrio, incluye pintura en salón 212</t>
  </si>
  <si>
    <t>restauración de ventana en cedro de buena calidad de 1.6*2 inferior tablero madera y superior vidrio de 4mm con pisavidrio, incluye pintura en salón 102</t>
  </si>
  <si>
    <t>PISO CORREDOR PATIO 2 SEGUNDO PISO</t>
  </si>
  <si>
    <t>Pintura en vinilo tres manos sobre muros, incluye andamio certificado y equipo para trabajo en alturas</t>
  </si>
  <si>
    <t>Pintura en esmalte sobre madera llena, para puertas y ventanas</t>
  </si>
  <si>
    <t>Pintura en barniz, sobre puertas y ventanas</t>
  </si>
  <si>
    <t>Pintura en barniz sobre puertas y ventanas</t>
  </si>
  <si>
    <t>Pintura en vinilo a tres manos sobre muros, incluye andamio certificado y equipo para trabajo en alturas</t>
  </si>
  <si>
    <t>pintura en esmalte sobre barandas</t>
  </si>
  <si>
    <t>pintura en esmalte sobre madera llena para puertas y ventanas</t>
  </si>
  <si>
    <t>pintura en esmalte sobre canales y bajantes, incluye andamio certificado y equipo para trabajo en alturas</t>
  </si>
  <si>
    <t>pintura en esmalte sobre rejas, incluye andamio certificado y equipo para trabajo en alturas</t>
  </si>
  <si>
    <t>demolición cielo falso esterilla en archivo historias clínicas y archivo 101, incluye acarreo, bote de escombros y andamio certificado</t>
  </si>
  <si>
    <t>Cielo falso en superboard, incluye cinta Quick Tape, sika joind compound, sika imper mur, junta sika rod, sika joint free, canal, paral lamina galv. 24, Perfil D Omega, chazos expansivos, pintura vinilo tres manos y andamio Certificado y equipo para trabajo en alturas</t>
  </si>
  <si>
    <t>Fabricación e instalación puertas doble nave en cedro, mitad inferior tablero en madera, mitad superior en vidrio 4mm con pisavidrio y contra nave de almacen 201, puerta exterior fisioterapia 2, dirección puerta balcón</t>
  </si>
  <si>
    <t>Fabricación e instalación de ventanas en cedro de buena calidad de 1,2*2,2m, inferior tablero en madera y superior vidrio de 4mm con pisavidrios y pintura en bodega 1 segundo piso patio 1, auditoría de cuentas médicas, subdirección científica, centro cableado Ventana exterior a patio 2, Bodega área de tecnología Ventana exterior a patio 2</t>
  </si>
  <si>
    <t>restauración de puertas en cedro de buena calidad, incluye reposición de tableros, chapa de seguridad y pintura en oficina de control disciplinario y oficina 105, auditoría de cuentas médicas (2)</t>
  </si>
  <si>
    <t>muro doble cara en superboard de 8mm, incluye CINTA QUICK TAPE X90M  FIBRA VIDRIO, MASILLA PLASTICA, TORNILLOS PAMPHILLIPS 1" # 8, CANAL, PARAL LAM GALV. CAL 22, PINTURA EN VINILO TRES MANOS, andamio certificado y equipo para trabajo en alturas, para división en doctorado</t>
  </si>
  <si>
    <t>Puerta de 0,9*2,1 en perfilería de aluminio de 1"*1", T77, T78, pisa vidrio U68, cerradura, tensores, vidrio de 4mm, en doctorado</t>
  </si>
  <si>
    <t>desmonte cielo raso existente, incluye andamio certificado y equipo para trabajo en alturas</t>
  </si>
  <si>
    <t>Pintura en vinilo tres manos sobre muro incluye andamio certificado y equipo para trabajo en alturas</t>
  </si>
  <si>
    <t>canal de aguas lluvias en lámina galvanizada calibre 22, incluye andamio certificado y equipo para trabajo en alturas</t>
  </si>
  <si>
    <t xml:space="preserve">Pintura en vinilo tipo 1 a tres manos sobre muros y cielo, incluye andamio certificado y equipo para trabajo en alturas </t>
  </si>
  <si>
    <t xml:space="preserve">CENTRO DE GESTIÓN DE LAS COMUNICACIONES </t>
  </si>
  <si>
    <t>Canal de aguas lluvias en lámina galvanizada calibre 22, incluye andamio certificado y equipo para trabajo en alturas, para patio trasero según indicación del área de mantenimiento</t>
  </si>
  <si>
    <t>Sardenel de concreto 2000 PSI impermeable de 20*20cm en la base de la fachada posterior al patio 1</t>
  </si>
  <si>
    <t>Pintura en vinilo a tres manos, incluye andamio certificado</t>
  </si>
  <si>
    <t>pintura en esmalte sobre barandas, incluye andamio certificado</t>
  </si>
  <si>
    <t>pintura en esmalte sobre madera llena para puertas y ventanas, incluye andamio certificado</t>
  </si>
  <si>
    <t>pintura en esmalte sobre canales y bajantes, incluye andamio certificado</t>
  </si>
  <si>
    <t>demolición cielo falso esterilla, incluye acarreo, bote de escombros y andamio certificado</t>
  </si>
  <si>
    <t>cielo falso en superboard, incluye CINTA QUICK TAPE, MASILLA PLASTICA, TORNILLOS PAMPHILLIPS 1" # 8, CANAL, PARAL LAM. GALV. CAL 24 + PERFIL D OMEGA + CHAZOS EXP., STUCO SEMIPLASTICO(LISTO), Pintura en vinilo a tres manos y andamio certificado</t>
  </si>
  <si>
    <t>pintura en esmalte sobre madera lineal, incluye andamio certificado</t>
  </si>
  <si>
    <t>pintura en esmalte sobre rejas, incluye andamio certificado</t>
  </si>
  <si>
    <t>PALOMERA</t>
  </si>
  <si>
    <t>Pintura en vinilo tipo 1 a tres manos sobre cornizas, incluye andamio certificado</t>
  </si>
  <si>
    <t>Desmonte cielo falso existente, incluye acarreo, bote de escombros y andamio certificado</t>
  </si>
  <si>
    <t>demolición piso existente en baldosa y mortero, incluye acarreo para secretaría general, oficina departamento de música y secretaría artes plásticas</t>
  </si>
  <si>
    <t>Pintura Koraza a dos manos en muros , incluye andamio certificado y equipo para trabajos en alturas</t>
  </si>
  <si>
    <t>Desmonte cielo falso existente, incluye andamio certificado</t>
  </si>
  <si>
    <t>Fabricación e instalación de ventanas en cedro de buena calidad de 1,2*2,2m, inferior tablero en madera y superior vidrio de 4mm con pisavidrios y pintura, para salon 103 y sala de sistemas 201</t>
  </si>
  <si>
    <t>BAÑOS DAMAS PATIO 2 PRIMER PISO</t>
  </si>
  <si>
    <t>BAÑOS HOMBRES PATIO 2 PRIMER PISO</t>
  </si>
  <si>
    <t>Pintura ANTIBACTERIAL para consultorios</t>
  </si>
  <si>
    <t>Pintura vinilo tipo 1 a tres manos sobre muros de corredores, incluye resanes donde se requiera, andamio certificado y equipo para trabajo en alturas</t>
  </si>
  <si>
    <t>Pintura vinilo tipo 1 a tres manos sobre muros de salones, incluye resanes donde se requiera, andamio certificado y equipo para trabajo en alturas</t>
  </si>
  <si>
    <t>Pintura vinilo tipo 1 a tres manos sobre cielos, incluye resanes donde se requiera, andamio certificado y equipo para trabajo en alturas</t>
  </si>
  <si>
    <t>muro doble cara en superboard de 8mm, incluye CINTA QUICK TAPE X90M  FIBRA VIDRIO, MASILLA PLASTICA, TORNILLOS PAMPHILLIPS 1" # 8, CANAL, PARAL LAM GALV. CAL 22, PINTURA EN VINILO TRES MANOS, andamio certificado y equipo para trabajo en alturas, para división en auditorio</t>
  </si>
  <si>
    <t>desmonte tarima en madera de 7*2m en auditorio, incluye acarreo y bote de escombros</t>
  </si>
  <si>
    <t>Demolición repello existente en sala de líquidos donde va a ser biblioteca, inclutye acarreo y bote de escombros</t>
  </si>
  <si>
    <t>Protección de archivos en áreas de intervención utilizando un plástico transparente calibre 6 de ancho = 8 m.</t>
  </si>
  <si>
    <t>SALA DE SISTEMAS</t>
  </si>
  <si>
    <t>LAGUNA DE MADURACION</t>
  </si>
  <si>
    <t>Limpieza de la laguna y remoción de lodos con motobomba de caudal</t>
  </si>
  <si>
    <t>muro una cara en superboard de 10mm, incluye CINTA QUICK TAPE X90M  FIBRA VIDRIO, MASILLA PLASTICA, TORNILLOS PAMPHILLIPS 1" # 8, CANAL, PARAL LAM GALV. CAL 22, PINTURA EN VINILO TRES MANOS, andamio certificado y equipo para trabajo en alturas</t>
  </si>
  <si>
    <t>LABORATORIO DE INMUNOLOGÍA</t>
  </si>
  <si>
    <t xml:space="preserve">Apertura de vano para puerta de baño y lavado de manos cuarto de cultivos celulares </t>
  </si>
  <si>
    <t>demolición de muro en ladrillo soga, incluye acarreo y bote de escombros, para cuarto de cultivos</t>
  </si>
  <si>
    <t>muro en ladrillo soga para cerramiento de ventanas cuarto de cultivos</t>
  </si>
  <si>
    <t>desmonte de muro doble en superboard, incluye acarreo y bote de escombros, para amplificación CPR, prácticas estudiantes y procesamiento de muestras</t>
  </si>
  <si>
    <t>repello impermeable 1:3 en muros de cierre de ventanas cuarto de cultivos, incluye andamio certificado y equipo para trabajos en alturas</t>
  </si>
  <si>
    <t>estuco sobre repello de cierre ventanas cuarto de cultivos</t>
  </si>
  <si>
    <t>demolición mesón en granito pulido, incluye acarreo y bote de escombros</t>
  </si>
  <si>
    <t>demolición de guardaescoba media caña en granito pulido para piso y mesones demolidos, incluye acarreo y bote de escombros</t>
  </si>
  <si>
    <t>muro doble super board 10mm para, cuarto de aseo, lavaojos, cierre acceso ELISA</t>
  </si>
  <si>
    <t>mesón en granito pulido en preparación de reactivos, citometria de flujo y lavado de manos cuarto de cultivos</t>
  </si>
  <si>
    <t>guardaescoba en granito pulido media caña, incluye dilataciones en bronce, cemento blanco, sobre mesones y muros nuevos</t>
  </si>
  <si>
    <t>desmonte aparatos sanitarios en baño y lavado de manos cuarto de cultivos, incluye acarreo</t>
  </si>
  <si>
    <t>suministro e instalación Tubería PVC 3" sanitaria, incluye soldadura PVC, limpiador PVC 760 y unión PVC sanitaria 3" para sifones de cuarto de aseo y lavaojos</t>
  </si>
  <si>
    <t>suministro e instalación Tubería PVC 2" sanitaria, incluye soldadura PVC, limpiador PVC 760 y unión PVC sanitaria 2" para lavado de manos cuarto de cultivos</t>
  </si>
  <si>
    <t>murete doble cara enchapado cerámica para los lavatraperos</t>
  </si>
  <si>
    <t>División para cuarto de cultivos en marco en aluminio arquitectónico anonizado y vidrio templado según diseño, de 4.35*2.65m, incluye puerta de 01.1*2.1m</t>
  </si>
  <si>
    <t>pintura general a tres manos sobre muros y cielos con pintura lavable antibacterial repelente, incluye andamio y equipo para trabajo en alturas</t>
  </si>
  <si>
    <t xml:space="preserve">Suministro e instalación luminaria LED tipo panel con tapa, marco, tubos (120*30 cms) </t>
  </si>
  <si>
    <t>Desmonte divisiones existentes en aluminio para sanitarios</t>
  </si>
  <si>
    <t xml:space="preserve">Divisiones Baterías sanitarias en ELE de 2.15*1,95 en perfilería de aluminio de 1"*1", T77, T78, enchape F06.  Incluye un lateral, al frente una puerta de 0,6*7,95 con su respectivo pasador, manija y un fijo de 0,4*1,95 </t>
  </si>
  <si>
    <t>COSTO DIRECTO +COSTO INDIRECTO</t>
  </si>
  <si>
    <t>Demolición muro ladrillo soga en cerramiento parqueadero, incluye acarreo y bote de escombros (4 módulos despolomados)</t>
  </si>
  <si>
    <t>Muro en ladrillo soga para cerramiento de parqueadero (4 módulos desplomados)</t>
  </si>
  <si>
    <t>Repello impermeable 1:3 en muros de fachadas patios ventiladores del auditorio e interior biblioteca, incluye andamio certificado y equipo para trabajos en alturas</t>
  </si>
  <si>
    <t>Repello impermeable 1:3 en columnas, alfajías y metro lineal en fachadas de bloque anterior a salida morfología y perimetral Torreón, incluye andamio certificado y equipo para trabajo en alturas</t>
  </si>
  <si>
    <t>Pintura anolog para portón de laboratorio de genética de 2.1*2.7 m en aluminio</t>
  </si>
  <si>
    <t>Ventana corrediza a cuatro naves de 2.78*1.65m en marco de aluminio arquitectónico anonizado y vidrio de 4mm para oficina de Fonoaudiología, según diseño</t>
  </si>
  <si>
    <t>Ventana corrediza a tres naves de 2.06*1.65m en marco de aluminio arquitectónico anonizado y vidrio de 4mm para oficina de Fonoaudiología según diseño</t>
  </si>
  <si>
    <t>IVA 19% SOBRE UTILIDAD 5%</t>
  </si>
  <si>
    <t>DESCRIPCION</t>
  </si>
  <si>
    <t>VR. TOTAL</t>
  </si>
  <si>
    <t>cielo falso en superboard, incluye cinta quick Tape, masilla plástica, tornillos Pamphillips 1" # 8, canal, paral  lámina galvanizada calibre 24 + perfil D Omega + chazos Exp. Estuco semiplástico (listo), Pintura en vinilo a tres manos y andamio certificado</t>
  </si>
  <si>
    <t>MAMPOSTERIA</t>
  </si>
  <si>
    <t>CONCRETO</t>
  </si>
  <si>
    <t>CARPINTERIA METALICA</t>
  </si>
  <si>
    <t>CARPINTERIA EN MADERA</t>
  </si>
  <si>
    <t>ADECUACIONES PARA INSTALACION DE COMPCTADORES</t>
  </si>
  <si>
    <t>ADECUACIONES PARA SALA LUDICA</t>
  </si>
  <si>
    <t>UNID.</t>
  </si>
  <si>
    <t>VR. UNIT.</t>
  </si>
  <si>
    <t>MANTENIMIENTO Y ADECUACIONES INSTALACIONES EDIFICIO FACULTAD CIENCIAS DE LA SALUD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</si>
  <si>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</si>
  <si>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</si>
  <si>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</si>
  <si>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</si>
  <si>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</si>
  <si>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</si>
  <si>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</si>
  <si>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</si>
  <si>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</si>
  <si>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</si>
  <si>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</si>
  <si>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</si>
  <si>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</si>
  <si>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</t>
  </si>
  <si>
    <t>1.3.1</t>
  </si>
  <si>
    <t>1.3.2</t>
  </si>
  <si>
    <t>1.3.4</t>
  </si>
  <si>
    <t>1.3.5</t>
  </si>
  <si>
    <t>1.4</t>
  </si>
  <si>
    <t>1.4.1</t>
  </si>
  <si>
    <t>1.4.2</t>
  </si>
  <si>
    <t>1.4.3</t>
  </si>
  <si>
    <t>MANTENIMIENTO PRIMER PISO</t>
  </si>
  <si>
    <t>1.5</t>
  </si>
  <si>
    <t>1.5.1</t>
  </si>
  <si>
    <t>1.5.2</t>
  </si>
  <si>
    <t>1.5.3</t>
  </si>
  <si>
    <t>1.5.4</t>
  </si>
  <si>
    <t>1.5.5</t>
  </si>
  <si>
    <t>1.6</t>
  </si>
  <si>
    <t>1.6.1</t>
  </si>
  <si>
    <t>1.6.2</t>
  </si>
  <si>
    <t>1.6.3</t>
  </si>
  <si>
    <t>1.7</t>
  </si>
  <si>
    <t>1.7.1</t>
  </si>
  <si>
    <t>1.7.2</t>
  </si>
  <si>
    <t>1.7.3</t>
  </si>
  <si>
    <t>1.8</t>
  </si>
  <si>
    <t>1.8.1</t>
  </si>
  <si>
    <t>1.8.2</t>
  </si>
  <si>
    <t>1.8.3</t>
  </si>
  <si>
    <t>1.8.4</t>
  </si>
  <si>
    <t>1.8.5</t>
  </si>
  <si>
    <t>1.9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</si>
  <si>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</si>
  <si>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</si>
  <si>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</si>
  <si>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</si>
  <si>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</si>
  <si>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</si>
  <si>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</si>
  <si>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</si>
  <si>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</si>
  <si>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1.9.10</t>
  </si>
  <si>
    <t>1.9.11</t>
  </si>
  <si>
    <t>1.9.12</t>
  </si>
  <si>
    <t>1.9.13</t>
  </si>
  <si>
    <t>1.9.14</t>
  </si>
  <si>
    <t>1.9.15</t>
  </si>
  <si>
    <t>1.9.16</t>
  </si>
  <si>
    <t>1.9.17</t>
  </si>
  <si>
    <t>1.9.18</t>
  </si>
  <si>
    <t>1.9.19</t>
  </si>
  <si>
    <t>1.9.20</t>
  </si>
  <si>
    <t>1.9.21</t>
  </si>
  <si>
    <t>1.9.22</t>
  </si>
  <si>
    <t>1.9.23</t>
  </si>
  <si>
    <t>1.9.24</t>
  </si>
  <si>
    <t>1.9.25</t>
  </si>
  <si>
    <t>1.9.26</t>
  </si>
  <si>
    <t>1.9.27</t>
  </si>
  <si>
    <t>1.9.28</t>
  </si>
  <si>
    <t>1.9.29</t>
  </si>
  <si>
    <t>2.1</t>
  </si>
  <si>
    <t>2.1.1</t>
  </si>
  <si>
    <t>2.1.2</t>
  </si>
  <si>
    <t>2.1.3</t>
  </si>
  <si>
    <t>2.1.4</t>
  </si>
  <si>
    <t>2.2</t>
  </si>
  <si>
    <t>2.2.1</t>
  </si>
  <si>
    <t>2.3</t>
  </si>
  <si>
    <t>CANALES Y BAJANTES</t>
  </si>
  <si>
    <t>2.3.1</t>
  </si>
  <si>
    <t>2.3.2</t>
  </si>
  <si>
    <t>2.3.3</t>
  </si>
  <si>
    <t>2.4</t>
  </si>
  <si>
    <t>2.4.1</t>
  </si>
  <si>
    <t>2.4.2</t>
  </si>
  <si>
    <t>2.4.3</t>
  </si>
  <si>
    <t>2.4.4</t>
  </si>
  <si>
    <t>2.4.5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</si>
  <si>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</si>
  <si>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</si>
  <si>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</si>
  <si>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</si>
  <si>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</si>
  <si>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</si>
  <si>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</si>
  <si>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</si>
  <si>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</si>
  <si>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</si>
  <si>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</si>
  <si>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</si>
  <si>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</si>
  <si>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</si>
  <si>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</si>
  <si>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</si>
  <si>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</si>
  <si>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</si>
  <si>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</si>
  <si>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</si>
  <si>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</si>
  <si>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</si>
  <si>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</si>
  <si>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</si>
  <si>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</si>
  <si>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</si>
  <si>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</si>
  <si>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</si>
  <si>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</si>
  <si>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</si>
  <si>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</si>
  <si>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</si>
  <si>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3.2</t>
  </si>
  <si>
    <t>3.2.1</t>
  </si>
  <si>
    <t>3.2.2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</si>
  <si>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</si>
  <si>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</si>
  <si>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</si>
  <si>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</si>
  <si>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</si>
  <si>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</si>
  <si>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</si>
  <si>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</si>
  <si>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</si>
  <si>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</si>
  <si>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</si>
  <si>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</si>
  <si>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</si>
  <si>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</si>
  <si>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</si>
  <si>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</si>
  <si>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</si>
  <si>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</si>
  <si>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</si>
  <si>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</si>
  <si>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</si>
  <si>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</si>
  <si>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</si>
  <si>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</si>
  <si>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</si>
  <si>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</si>
  <si>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</si>
  <si>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</si>
  <si>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3.4.13</t>
  </si>
  <si>
    <t>3.4.14</t>
  </si>
  <si>
    <t>3.4.15</t>
  </si>
  <si>
    <t>3.4.16</t>
  </si>
  <si>
    <t>3.5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</si>
  <si>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</si>
  <si>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</si>
  <si>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</si>
  <si>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</si>
  <si>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</si>
  <si>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</si>
  <si>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</si>
  <si>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</si>
  <si>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</si>
  <si>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</si>
  <si>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</si>
  <si>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</si>
  <si>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3.5.13</t>
  </si>
  <si>
    <t>3.5.14</t>
  </si>
  <si>
    <t>3.5.15</t>
  </si>
  <si>
    <t>3.5.16</t>
  </si>
  <si>
    <t>3.5.17</t>
  </si>
  <si>
    <t>3.6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</si>
  <si>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</si>
  <si>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</si>
  <si>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</si>
  <si>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</si>
  <si>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</si>
  <si>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</si>
  <si>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</si>
  <si>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</si>
  <si>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</si>
  <si>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</si>
  <si>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</si>
  <si>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3.6.13</t>
  </si>
  <si>
    <t>3.6.14</t>
  </si>
  <si>
    <t>3.6.15</t>
  </si>
  <si>
    <t>3.6.16</t>
  </si>
  <si>
    <t>3.6.17</t>
  </si>
  <si>
    <t>3.6.18</t>
  </si>
  <si>
    <t>3.7</t>
  </si>
  <si>
    <t>3.7.1</t>
  </si>
  <si>
    <t>3.7.2</t>
  </si>
  <si>
    <t>3.7.3</t>
  </si>
  <si>
    <t>3.7.8</t>
  </si>
  <si>
    <t>3.9.1</t>
  </si>
  <si>
    <t>3.9.2</t>
  </si>
  <si>
    <t>3.9.3</t>
  </si>
  <si>
    <t>3.9.4</t>
  </si>
  <si>
    <t>COSTO DIRECTO TOTAL</t>
  </si>
  <si>
    <t>3.8.1</t>
  </si>
  <si>
    <t>3.8.2</t>
  </si>
  <si>
    <t>3.8.3</t>
  </si>
  <si>
    <t>3.8.4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</si>
  <si>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</si>
  <si>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</si>
  <si>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</si>
  <si>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</si>
  <si>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</si>
  <si>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</si>
  <si>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</si>
  <si>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</si>
  <si>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</si>
  <si>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>3.9.14</t>
  </si>
  <si>
    <t>3.9.15</t>
  </si>
  <si>
    <t>3.9.16</t>
  </si>
  <si>
    <t>3.9.17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</si>
  <si>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</si>
  <si>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</si>
  <si>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</si>
  <si>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</si>
  <si>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</si>
  <si>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</si>
  <si>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</si>
  <si>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</si>
  <si>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3.10.9</t>
  </si>
  <si>
    <t>3.10.10</t>
  </si>
  <si>
    <t>3.10.11</t>
  </si>
  <si>
    <t>3.10.12</t>
  </si>
  <si>
    <t>3.10.13</t>
  </si>
  <si>
    <t>3.10.14</t>
  </si>
  <si>
    <t>3.10.15</t>
  </si>
  <si>
    <t>3.10.16</t>
  </si>
  <si>
    <t>3.10.17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</si>
  <si>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</si>
  <si>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</si>
  <si>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</si>
  <si>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</si>
  <si>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</si>
  <si>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</si>
  <si>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</si>
  <si>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</si>
  <si>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</si>
  <si>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</si>
  <si>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</si>
  <si>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3.11.12</t>
  </si>
  <si>
    <t>3.11.13</t>
  </si>
  <si>
    <t>3.11.14</t>
  </si>
  <si>
    <t>3.11.15</t>
  </si>
  <si>
    <t>3.12.1</t>
  </si>
  <si>
    <t>3.12.2</t>
  </si>
  <si>
    <t>3.12.3</t>
  </si>
  <si>
    <t>3.12.4</t>
  </si>
  <si>
    <t>3.12.5</t>
  </si>
  <si>
    <t>3.12.6</t>
  </si>
  <si>
    <t>3.12.7</t>
  </si>
  <si>
    <t>3.12.8</t>
  </si>
  <si>
    <t>3.12.9</t>
  </si>
  <si>
    <t>3.12.10</t>
  </si>
  <si>
    <t>3.12.11</t>
  </si>
  <si>
    <t>3.12.12</t>
  </si>
  <si>
    <t>3.12.13</t>
  </si>
  <si>
    <t>3.12.14</t>
  </si>
  <si>
    <t>3.12.15</t>
  </si>
  <si>
    <t>3.12.16</t>
  </si>
  <si>
    <t>3.12.17</t>
  </si>
  <si>
    <t>3.12.18</t>
  </si>
  <si>
    <t>3.12.19</t>
  </si>
  <si>
    <t>3.12.20</t>
  </si>
  <si>
    <t>3.13.1</t>
  </si>
  <si>
    <t>3.13.2</t>
  </si>
  <si>
    <t>3.13.3</t>
  </si>
  <si>
    <t>3.13.4</t>
  </si>
  <si>
    <t>3.13.5</t>
  </si>
  <si>
    <t>3.13.6</t>
  </si>
  <si>
    <t>3.13.7</t>
  </si>
  <si>
    <t>3.13.8</t>
  </si>
  <si>
    <t>3.14.1</t>
  </si>
  <si>
    <t>3.14.2</t>
  </si>
  <si>
    <t>3.14.3</t>
  </si>
  <si>
    <t>3.14.4</t>
  </si>
  <si>
    <t>3.14.5</t>
  </si>
  <si>
    <t>3.14.6</t>
  </si>
  <si>
    <t>3.14.7</t>
  </si>
  <si>
    <t>3.14.8</t>
  </si>
  <si>
    <t>3.14.9</t>
  </si>
  <si>
    <t>3.14.10</t>
  </si>
  <si>
    <t>3,15</t>
  </si>
  <si>
    <t>4.1.1</t>
  </si>
  <si>
    <t>4.1.2</t>
  </si>
  <si>
    <t>4.1.3</t>
  </si>
  <si>
    <t>4.2.1</t>
  </si>
  <si>
    <t>4.2.2</t>
  </si>
  <si>
    <t>4.2.3</t>
  </si>
  <si>
    <t>4.2.4</t>
  </si>
  <si>
    <t>4.2.5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</si>
  <si>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</si>
  <si>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</si>
  <si>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</si>
  <si>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</si>
  <si>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</si>
  <si>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</si>
  <si>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</si>
  <si>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</si>
  <si>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</si>
  <si>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</si>
  <si>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</si>
  <si>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</si>
  <si>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</si>
  <si>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</si>
  <si>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</si>
  <si>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</si>
  <si>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</si>
  <si>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</si>
  <si>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</si>
  <si>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</si>
  <si>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</si>
  <si>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</si>
  <si>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</si>
  <si>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</si>
  <si>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</si>
  <si>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</si>
  <si>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</si>
  <si>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</si>
  <si>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</si>
  <si>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</si>
  <si>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</si>
  <si>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5.5.10</t>
  </si>
  <si>
    <t>5.5.11</t>
  </si>
  <si>
    <t>5.5.12</t>
  </si>
  <si>
    <t>5.5.13</t>
  </si>
  <si>
    <t>5.5.14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</si>
  <si>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</si>
  <si>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</si>
  <si>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</si>
  <si>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</si>
  <si>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</si>
  <si>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</si>
  <si>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</si>
  <si>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</si>
  <si>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</si>
  <si>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</si>
  <si>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</si>
  <si>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</si>
  <si>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</si>
  <si>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</si>
  <si>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</si>
  <si>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</si>
  <si>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5.8.1</t>
  </si>
  <si>
    <t>5.8.2</t>
  </si>
  <si>
    <t>5.8.3</t>
  </si>
  <si>
    <t>5.8.4</t>
  </si>
  <si>
    <t>5.8.5</t>
  </si>
  <si>
    <t>5.8.6</t>
  </si>
  <si>
    <t>5.8.7</t>
  </si>
  <si>
    <t>5.9.1</t>
  </si>
  <si>
    <t>5.9.2</t>
  </si>
  <si>
    <t>5.9.3</t>
  </si>
  <si>
    <t>5.9.4</t>
  </si>
  <si>
    <t>5.9.5</t>
  </si>
  <si>
    <t>5.10.1</t>
  </si>
  <si>
    <t>5.10.2</t>
  </si>
  <si>
    <t>5.10.3</t>
  </si>
  <si>
    <t>5.10.4</t>
  </si>
  <si>
    <t>5.10.5</t>
  </si>
  <si>
    <t>5.10.6</t>
  </si>
  <si>
    <t>5.10.7</t>
  </si>
  <si>
    <t>5.11.1</t>
  </si>
  <si>
    <t>5.11.2</t>
  </si>
  <si>
    <t>5.11.3</t>
  </si>
  <si>
    <t>5.12.1</t>
  </si>
  <si>
    <t>5.12.2</t>
  </si>
  <si>
    <t>5.12.3</t>
  </si>
  <si>
    <t>5.12.4</t>
  </si>
  <si>
    <t>5.13.1</t>
  </si>
  <si>
    <t>5.13.2</t>
  </si>
  <si>
    <t>5.13.3</t>
  </si>
  <si>
    <t>5.14.1</t>
  </si>
  <si>
    <t>5.14.2</t>
  </si>
  <si>
    <t>5.14.3</t>
  </si>
  <si>
    <t>5.14.4</t>
  </si>
  <si>
    <t>6.1.1</t>
  </si>
  <si>
    <t>6.1.2</t>
  </si>
  <si>
    <t>6.1.3</t>
  </si>
  <si>
    <t>6.2.1</t>
  </si>
  <si>
    <t>6.2.2</t>
  </si>
  <si>
    <t>6.2.3</t>
  </si>
  <si>
    <t>6.3.1</t>
  </si>
  <si>
    <t>6.3.2</t>
  </si>
  <si>
    <t>6.4.1</t>
  </si>
  <si>
    <t>6.4.2</t>
  </si>
  <si>
    <t>6.5.1</t>
  </si>
  <si>
    <t>6.5.2</t>
  </si>
  <si>
    <t>6.5.3</t>
  </si>
  <si>
    <t>6.5.4</t>
  </si>
  <si>
    <t>6.6.1</t>
  </si>
  <si>
    <t>6.7.1</t>
  </si>
  <si>
    <t>6.7.2</t>
  </si>
  <si>
    <t>6.8.1</t>
  </si>
  <si>
    <t>6.8.2</t>
  </si>
  <si>
    <t>6.8.3</t>
  </si>
  <si>
    <t>6.9.1</t>
  </si>
  <si>
    <t>6.9.2</t>
  </si>
  <si>
    <t>6.9.3</t>
  </si>
  <si>
    <t>6.9.4</t>
  </si>
  <si>
    <t>6.9.5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</si>
  <si>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</si>
  <si>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</si>
  <si>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</si>
  <si>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</si>
  <si>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</si>
  <si>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</si>
  <si>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</si>
  <si>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</si>
  <si>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</si>
  <si>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</si>
  <si>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</si>
  <si>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</si>
  <si>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</si>
  <si>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</si>
  <si>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</si>
  <si>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</si>
  <si>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</si>
  <si>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</si>
  <si>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7.2.15</t>
  </si>
  <si>
    <t>7.2.16</t>
  </si>
  <si>
    <t>7.2.17</t>
  </si>
  <si>
    <t>7.2.18</t>
  </si>
  <si>
    <t>7.2.19</t>
  </si>
  <si>
    <t>7.2.20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</si>
  <si>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</si>
  <si>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</si>
  <si>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</si>
  <si>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</si>
  <si>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</si>
  <si>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</si>
  <si>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</si>
  <si>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</si>
  <si>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</si>
  <si>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</si>
  <si>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</si>
  <si>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</si>
  <si>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</si>
  <si>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</si>
  <si>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7.3.15</t>
  </si>
  <si>
    <t>7.3.16</t>
  </si>
  <si>
    <t>7.3.17</t>
  </si>
  <si>
    <t>7.3.18</t>
  </si>
  <si>
    <t>7.3.19</t>
  </si>
  <si>
    <t>7.3.20</t>
  </si>
  <si>
    <t>7.3.21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</si>
  <si>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</si>
  <si>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</si>
  <si>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</si>
  <si>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</si>
  <si>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</si>
  <si>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</si>
  <si>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</si>
  <si>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</si>
  <si>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</si>
  <si>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</si>
  <si>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7.4.11</t>
  </si>
  <si>
    <t>7.4.12</t>
  </si>
  <si>
    <t>7.4.13</t>
  </si>
  <si>
    <t>7.4.14</t>
  </si>
  <si>
    <t>7.4.15</t>
  </si>
  <si>
    <t>7.4.16</t>
  </si>
  <si>
    <t>7.4.17</t>
  </si>
  <si>
    <t>7.4.18</t>
  </si>
  <si>
    <t>7.4.19</t>
  </si>
  <si>
    <t>7.4.20</t>
  </si>
  <si>
    <t>7.4.21</t>
  </si>
  <si>
    <t>7.5.1</t>
  </si>
  <si>
    <t>7.5.2</t>
  </si>
  <si>
    <t>7.5.3</t>
  </si>
  <si>
    <t>7.5.4</t>
  </si>
  <si>
    <t>7.6.1</t>
  </si>
  <si>
    <t>7.6.2</t>
  </si>
  <si>
    <t>7.6.3</t>
  </si>
  <si>
    <t>7.7.1</t>
  </si>
  <si>
    <t>7.7.2</t>
  </si>
  <si>
    <t>7.7.3</t>
  </si>
  <si>
    <t>7.8.1</t>
  </si>
  <si>
    <t>7.8.2</t>
  </si>
  <si>
    <t>7.8.3</t>
  </si>
  <si>
    <t>7.9.1</t>
  </si>
  <si>
    <t>7.9.2</t>
  </si>
  <si>
    <t>7.9.3</t>
  </si>
  <si>
    <t>7.10.1</t>
  </si>
  <si>
    <t>7.10.2</t>
  </si>
  <si>
    <t>7.10.3</t>
  </si>
  <si>
    <t>7.10.4</t>
  </si>
  <si>
    <t>7.11.1</t>
  </si>
  <si>
    <t>7.11.2</t>
  </si>
  <si>
    <t>7.12.1</t>
  </si>
  <si>
    <t>7.12.2</t>
  </si>
  <si>
    <t>7.12.3</t>
  </si>
  <si>
    <t>7.12.4</t>
  </si>
  <si>
    <t>7.13.1</t>
  </si>
  <si>
    <t>7.13.2</t>
  </si>
  <si>
    <t>7.13.3</t>
  </si>
  <si>
    <t>7.14.1</t>
  </si>
  <si>
    <t>7.14.2</t>
  </si>
  <si>
    <t>7.14.3</t>
  </si>
  <si>
    <t>7.14.4</t>
  </si>
  <si>
    <t>7.14.5</t>
  </si>
  <si>
    <t>7.14.6</t>
  </si>
  <si>
    <t>7.15.1</t>
  </si>
  <si>
    <t>8.1.1</t>
  </si>
  <si>
    <t>8.1.2</t>
  </si>
  <si>
    <t>8.1.3</t>
  </si>
  <si>
    <t>8.1.4</t>
  </si>
  <si>
    <t>8.2.1</t>
  </si>
  <si>
    <t>8.2.2</t>
  </si>
  <si>
    <t>8.3.1</t>
  </si>
  <si>
    <t>8.3.2</t>
  </si>
  <si>
    <t>8.4.1</t>
  </si>
  <si>
    <t>8.4.2</t>
  </si>
  <si>
    <t>8.5.1</t>
  </si>
  <si>
    <t>8.5.2</t>
  </si>
  <si>
    <t>8.5.3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</si>
  <si>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</si>
  <si>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</si>
  <si>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</si>
  <si>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</si>
  <si>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</si>
  <si>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</si>
  <si>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</si>
  <si>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</si>
  <si>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</si>
  <si>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</si>
  <si>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</si>
  <si>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</si>
  <si>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</si>
  <si>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</si>
  <si>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</si>
  <si>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</si>
  <si>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</si>
  <si>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</si>
  <si>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</si>
  <si>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</si>
  <si>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</si>
  <si>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</si>
  <si>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</si>
  <si>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</si>
  <si>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</si>
  <si>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9.1.26</t>
  </si>
  <si>
    <t>9.1.27</t>
  </si>
  <si>
    <t>9.1.28</t>
  </si>
  <si>
    <t>9.1.29</t>
  </si>
  <si>
    <t>9.1.30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</si>
  <si>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</si>
  <si>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</si>
  <si>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</si>
  <si>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</si>
  <si>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</si>
  <si>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</si>
  <si>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</si>
  <si>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</si>
  <si>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</si>
  <si>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</si>
  <si>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</si>
  <si>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</si>
  <si>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</si>
  <si>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</si>
  <si>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9.2.15</t>
  </si>
  <si>
    <t>9.2.16</t>
  </si>
  <si>
    <t>9.2.17</t>
  </si>
  <si>
    <t>9.2.18</t>
  </si>
  <si>
    <t>9.2.19</t>
  </si>
  <si>
    <t>9.2.20</t>
  </si>
  <si>
    <t>9.2.21</t>
  </si>
  <si>
    <t>9.2.22</t>
  </si>
  <si>
    <t>9.2.23</t>
  </si>
  <si>
    <t>9.2.24</t>
  </si>
  <si>
    <t>9.2.25</t>
  </si>
  <si>
    <t>9.2.26</t>
  </si>
  <si>
    <t>9.2.27</t>
  </si>
  <si>
    <t>9.2.28</t>
  </si>
  <si>
    <t>9.2.29</t>
  </si>
  <si>
    <t>9.3.1</t>
  </si>
  <si>
    <t>9.3.2</t>
  </si>
  <si>
    <t>9.3.3</t>
  </si>
  <si>
    <t>9.4.1</t>
  </si>
  <si>
    <t>9.4.2</t>
  </si>
  <si>
    <t>9.4.3</t>
  </si>
  <si>
    <t>9.4.4</t>
  </si>
  <si>
    <t>9.4.5</t>
  </si>
  <si>
    <t>9.4.6</t>
  </si>
  <si>
    <t>9.4.7</t>
  </si>
  <si>
    <t>9.4.8</t>
  </si>
  <si>
    <t>9.4.9</t>
  </si>
  <si>
    <t>9.4.10</t>
  </si>
  <si>
    <t>9.4.11</t>
  </si>
  <si>
    <t>9.4.12</t>
  </si>
  <si>
    <t>9.4.13</t>
  </si>
  <si>
    <t>9.5.1</t>
  </si>
  <si>
    <t>9.5.2</t>
  </si>
  <si>
    <t>9.5.3</t>
  </si>
  <si>
    <t>9.5.4</t>
  </si>
  <si>
    <t>9.5.5</t>
  </si>
  <si>
    <t>9.5.6</t>
  </si>
  <si>
    <t>9.5.7</t>
  </si>
  <si>
    <t>9.5.8</t>
  </si>
  <si>
    <t>9.6.1</t>
  </si>
  <si>
    <t>9.6.2</t>
  </si>
  <si>
    <t>9.7.1</t>
  </si>
  <si>
    <t>9.7.2</t>
  </si>
  <si>
    <t>9.7.3</t>
  </si>
  <si>
    <t>9.7.4</t>
  </si>
  <si>
    <t>9.7.5</t>
  </si>
  <si>
    <t>9.7.6</t>
  </si>
  <si>
    <t>9.7.7</t>
  </si>
  <si>
    <t>9.8.1</t>
  </si>
  <si>
    <t>9.8.2</t>
  </si>
  <si>
    <t>9.8.3</t>
  </si>
  <si>
    <t>9.8.4</t>
  </si>
  <si>
    <t>9.8.5</t>
  </si>
  <si>
    <t>9.8.6</t>
  </si>
  <si>
    <t>9.8.7</t>
  </si>
  <si>
    <t>9.9.1</t>
  </si>
  <si>
    <t>9.9.2</t>
  </si>
  <si>
    <t>9.9.3</t>
  </si>
  <si>
    <t>9.9.4</t>
  </si>
  <si>
    <t>9.9.5</t>
  </si>
  <si>
    <t>10.1.1</t>
  </si>
  <si>
    <t>10.1.2</t>
  </si>
  <si>
    <t>10.1.3</t>
  </si>
  <si>
    <t>10.1.4</t>
  </si>
  <si>
    <t>10.1.5</t>
  </si>
  <si>
    <t>10.1.6</t>
  </si>
  <si>
    <t>10.2.1</t>
  </si>
  <si>
    <t>10.2.2</t>
  </si>
  <si>
    <t>10.2.3</t>
  </si>
  <si>
    <t>10.2.4</t>
  </si>
  <si>
    <t>10.2.5</t>
  </si>
  <si>
    <t>10.3.1</t>
  </si>
  <si>
    <t>10.3.2</t>
  </si>
  <si>
    <t>10.3.3</t>
  </si>
  <si>
    <t>10.3.4</t>
  </si>
  <si>
    <t>10.3.5</t>
  </si>
  <si>
    <t>10.3.6</t>
  </si>
  <si>
    <t>10.3.7</t>
  </si>
  <si>
    <t>10.4.1</t>
  </si>
  <si>
    <t>10.4.2</t>
  </si>
  <si>
    <t>10.4.3</t>
  </si>
  <si>
    <t>10.4.4</t>
  </si>
  <si>
    <t>10.4.5</t>
  </si>
  <si>
    <t>10.4.6</t>
  </si>
  <si>
    <t>10.4.7</t>
  </si>
  <si>
    <t>10.4.8</t>
  </si>
  <si>
    <t>10.5.1</t>
  </si>
  <si>
    <t>10.5.2</t>
  </si>
  <si>
    <t>10.5.3</t>
  </si>
  <si>
    <t>10.6.1</t>
  </si>
  <si>
    <t>10.6.2</t>
  </si>
  <si>
    <t>10.6.3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</si>
  <si>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</si>
  <si>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</si>
  <si>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</si>
  <si>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</si>
  <si>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</si>
  <si>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</si>
  <si>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</si>
  <si>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</si>
  <si>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</si>
  <si>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11.2.1</t>
  </si>
  <si>
    <t>11.2.2</t>
  </si>
  <si>
    <t>11.2.3</t>
  </si>
  <si>
    <t>11.2.4</t>
  </si>
  <si>
    <t>11.2.5</t>
  </si>
  <si>
    <t>11.2.6</t>
  </si>
  <si>
    <t>11.2.7</t>
  </si>
  <si>
    <t>11.3.1</t>
  </si>
  <si>
    <t>11.4.1</t>
  </si>
  <si>
    <t>11.4.2</t>
  </si>
  <si>
    <t>11.4.3</t>
  </si>
  <si>
    <t>11.4.4</t>
  </si>
  <si>
    <t>11.4.5</t>
  </si>
  <si>
    <t>11.5.1</t>
  </si>
  <si>
    <t>11.5.2</t>
  </si>
  <si>
    <t>11.5.3</t>
  </si>
  <si>
    <t>11.5.4</t>
  </si>
  <si>
    <t>11.5.5</t>
  </si>
  <si>
    <t>11.5.6</t>
  </si>
  <si>
    <t>11.5.7</t>
  </si>
  <si>
    <t>11.5.8</t>
  </si>
  <si>
    <t>11.5.9</t>
  </si>
  <si>
    <t>11.6.1</t>
  </si>
  <si>
    <t>11.6.2</t>
  </si>
  <si>
    <t>11.6.3</t>
  </si>
  <si>
    <t>11.6.4</t>
  </si>
  <si>
    <t>11.7.1</t>
  </si>
  <si>
    <t>11.7.2</t>
  </si>
  <si>
    <t>11.7.3</t>
  </si>
  <si>
    <t>11.7.4</t>
  </si>
  <si>
    <t>11.8.1</t>
  </si>
  <si>
    <t>11.8.2</t>
  </si>
  <si>
    <t>11.8.3</t>
  </si>
  <si>
    <t>11.8.4</t>
  </si>
  <si>
    <t>11.8.5</t>
  </si>
  <si>
    <t>11.8.6</t>
  </si>
  <si>
    <t>11.8.7</t>
  </si>
  <si>
    <t>11.8.8</t>
  </si>
  <si>
    <t>11.8.9</t>
  </si>
  <si>
    <t>11.8.10</t>
  </si>
  <si>
    <t>11.8.11</t>
  </si>
  <si>
    <t>11.8.12</t>
  </si>
  <si>
    <t>11.8.13</t>
  </si>
  <si>
    <t>11.8.14</t>
  </si>
  <si>
    <t>11.8.15</t>
  </si>
  <si>
    <t>11.8.16</t>
  </si>
  <si>
    <t>11.8.17</t>
  </si>
  <si>
    <t>11.8.18</t>
  </si>
  <si>
    <t>11.8.19</t>
  </si>
  <si>
    <t>11.8.20</t>
  </si>
  <si>
    <t>11.8.21</t>
  </si>
  <si>
    <t>11.8.22</t>
  </si>
  <si>
    <t>11.8.23</t>
  </si>
  <si>
    <t>11.8.24</t>
  </si>
  <si>
    <t>11.8.25</t>
  </si>
  <si>
    <t>11.8.26</t>
  </si>
  <si>
    <t>11.8.27</t>
  </si>
  <si>
    <t>11.8.28</t>
  </si>
  <si>
    <t>11.8.29</t>
  </si>
  <si>
    <t>11.9.1</t>
  </si>
  <si>
    <t>11.9.2</t>
  </si>
  <si>
    <t>11.9.3</t>
  </si>
  <si>
    <t>11.9.4</t>
  </si>
  <si>
    <t>11.9.5</t>
  </si>
  <si>
    <t>11.9.6</t>
  </si>
  <si>
    <t>11.9.7</t>
  </si>
  <si>
    <t>11.9.8</t>
  </si>
  <si>
    <t>11.9.9</t>
  </si>
  <si>
    <t>11.9.10</t>
  </si>
  <si>
    <t>11.9.11</t>
  </si>
  <si>
    <t>11.9.12</t>
  </si>
  <si>
    <t>11.9.13</t>
  </si>
  <si>
    <t>11.9.14</t>
  </si>
  <si>
    <t>11.9.15</t>
  </si>
  <si>
    <t>11.9.16</t>
  </si>
  <si>
    <t>11.9.17</t>
  </si>
  <si>
    <t>11.9.18</t>
  </si>
  <si>
    <t>11.9.19</t>
  </si>
  <si>
    <t>11.9.20</t>
  </si>
  <si>
    <t>11.9.21</t>
  </si>
  <si>
    <t>11.9.22</t>
  </si>
  <si>
    <t>11.9.23</t>
  </si>
  <si>
    <t>11.9.24</t>
  </si>
  <si>
    <t>11.9.25</t>
  </si>
  <si>
    <t>11.9.26</t>
  </si>
  <si>
    <t>11.9.27</t>
  </si>
  <si>
    <t>11.9.28</t>
  </si>
  <si>
    <t>11.10.1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</si>
  <si>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</si>
  <si>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</si>
  <si>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</si>
  <si>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</si>
  <si>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</si>
  <si>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</si>
  <si>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</si>
  <si>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</si>
  <si>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</si>
  <si>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</si>
  <si>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</si>
  <si>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</si>
  <si>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</si>
  <si>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</si>
  <si>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</si>
  <si>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</si>
  <si>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</si>
  <si>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</si>
  <si>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</si>
  <si>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</si>
  <si>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</si>
  <si>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</si>
  <si>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</si>
  <si>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</si>
  <si>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</si>
  <si>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</si>
  <si>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</si>
  <si>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</si>
  <si>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</si>
  <si>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</si>
  <si>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</si>
  <si>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</si>
  <si>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14.1.1</t>
  </si>
  <si>
    <t>14.1.2</t>
  </si>
  <si>
    <t>14.1.3</t>
  </si>
  <si>
    <t>14.1.4</t>
  </si>
  <si>
    <t>14.1.5</t>
  </si>
  <si>
    <t>14.1.6</t>
  </si>
  <si>
    <t>14.1.7</t>
  </si>
  <si>
    <t>14.2.1</t>
  </si>
  <si>
    <t>14.2.2</t>
  </si>
  <si>
    <t>14.2.3</t>
  </si>
  <si>
    <t>14.2.4</t>
  </si>
  <si>
    <t>14.2.5</t>
  </si>
  <si>
    <t>14.2.6</t>
  </si>
  <si>
    <t>15.1.1</t>
  </si>
  <si>
    <t>15.1.2</t>
  </si>
  <si>
    <t>15.1.3</t>
  </si>
  <si>
    <t>15.2.1</t>
  </si>
  <si>
    <t>15.2.2</t>
  </si>
  <si>
    <t>15.2.3</t>
  </si>
  <si>
    <t>15.2.4</t>
  </si>
  <si>
    <t>15.2.5</t>
  </si>
  <si>
    <t>15.3.1</t>
  </si>
  <si>
    <t>15.3.2</t>
  </si>
  <si>
    <t>15.3.3</t>
  </si>
  <si>
    <t>15.3.4</t>
  </si>
  <si>
    <t>15.3.5</t>
  </si>
  <si>
    <t>15.4.1</t>
  </si>
  <si>
    <t>15.4.2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</si>
  <si>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</si>
  <si>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</si>
  <si>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</si>
  <si>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</si>
  <si>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</si>
  <si>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</si>
  <si>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</si>
  <si>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</si>
  <si>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</si>
  <si>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17.1.1</t>
  </si>
  <si>
    <t>17.2.1</t>
  </si>
  <si>
    <t>17.3.1</t>
  </si>
  <si>
    <t>17.4.1</t>
  </si>
  <si>
    <t>17.4.2</t>
  </si>
  <si>
    <t>17.4.3</t>
  </si>
  <si>
    <t>17.5.1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</si>
  <si>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</si>
  <si>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</si>
  <si>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</si>
  <si>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</si>
  <si>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</si>
  <si>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</si>
  <si>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</si>
  <si>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</si>
  <si>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</si>
  <si>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18.3.4</t>
  </si>
  <si>
    <t>18.4.1</t>
  </si>
  <si>
    <t>18.4.2</t>
  </si>
  <si>
    <t>18.4.3</t>
  </si>
  <si>
    <t>18.4.4</t>
  </si>
  <si>
    <t>18.4.5</t>
  </si>
  <si>
    <t>18.4.6</t>
  </si>
  <si>
    <t>18.4.7</t>
  </si>
  <si>
    <t>MANTENIMIENTO INTEGRAL DE BIENES MUEBLES E INMUEBLES DE LA UNIVERSIDAD DEL CAUCA PARA EL AÑO 2019 Y 2020</t>
  </si>
  <si>
    <t xml:space="preserve">MANTENIMIENTO DE LAS FACHADAS  Y CAMBIO DE  VENTANERIA </t>
  </si>
  <si>
    <t>CASA MAYORDOMO</t>
  </si>
  <si>
    <t>MANTENIMIENTO Y ADECUACIONES INSTALACIONES LA REJOYA</t>
  </si>
  <si>
    <t>MANTENIMIENTO Y ADECUACIONES INSTALACIONES FACULTAD DE INGENIERÍAS</t>
  </si>
  <si>
    <t>MANTENIMIENTO DE IPET IPIC EDIFICIO DE INGENIERÍAS</t>
  </si>
  <si>
    <t>MANTENIMIENTO DEL EDIFICIO DE INGENIERÍAS</t>
  </si>
  <si>
    <t>MANTENIMIENTO GENERAL</t>
  </si>
  <si>
    <t>MANTENIMIENTO Y ADECUACIONES INSTALACIONES FACULTAD DE CIENCIAS CONTABLES, ECONOMICAS Y ADMINISTRATIVAS</t>
  </si>
  <si>
    <t>4.1</t>
  </si>
  <si>
    <t>3.15.1</t>
  </si>
  <si>
    <t>3.15.2</t>
  </si>
  <si>
    <t>3.15.3</t>
  </si>
  <si>
    <t>3.15.4</t>
  </si>
  <si>
    <t>3.15.5</t>
  </si>
  <si>
    <t>3.15.6</t>
  </si>
  <si>
    <t>3.15.7</t>
  </si>
  <si>
    <t>3.15.8</t>
  </si>
  <si>
    <t>3.15.9</t>
  </si>
  <si>
    <t>3.15.10</t>
  </si>
  <si>
    <t>3.15.11</t>
  </si>
  <si>
    <t>3.15.12</t>
  </si>
  <si>
    <t>3.15.13</t>
  </si>
  <si>
    <t>MANTENIMIENTO Y ADECUACIONES INSTALACIONES FACULTAD DE CIENCIAS NATRURALES, EXACTAS Y DE LA EDUCACIÓN</t>
  </si>
  <si>
    <t>MANTENIMIENTO DE FACULTAD DE EDUCACIÓN</t>
  </si>
  <si>
    <t>REMODELACIÓN TOTAL BAÑOS CORREDOR TICS</t>
  </si>
  <si>
    <t>MANTENIMIENTO Y ADECUACIONES INSTALACIONES DEL CLAUSTRO DE SANTO DOMINGO</t>
  </si>
  <si>
    <t>MANTENIMIENTO Y ADECUACIONES INSTALACIONES EL CARMEN</t>
  </si>
  <si>
    <t>MANTENIMIENTO Y ADECUACIONES INSTALACIONES CASA ROSADA</t>
  </si>
  <si>
    <t>MANTENIMIENTO Y ADECUACIONES INSTALACIONES CDU</t>
  </si>
  <si>
    <t>MANTENIMIENTO Y ADECUACIONES INSTALACIONES UNIDAD DE SALUD</t>
  </si>
  <si>
    <t>MANTENIMIENTO Y ADECUACIONES INSTALACIONES DE LA FACULTAD DE ARTES</t>
  </si>
  <si>
    <t>MANTENIMIENTO Y ADECUACIONES INSTALACIONES DE LA CASA MOSQUERA</t>
  </si>
  <si>
    <t>MANTENIMIENTO Y ADECUACIONES INSTALACIONES DEL ARCHIVO HISTORICO</t>
  </si>
  <si>
    <t>MANTENIMIENTO Y ADECUACIONES INSTALACIONES CUS ALFONSO LOPEZ</t>
  </si>
  <si>
    <t>MANTENIMIENTO Y ADECUACIONES INSTALACIONES EDIFICIO DAS</t>
  </si>
  <si>
    <t>MANTENIMIENTO Y ADECUACIONES INSTALACIONES FACULTAD DE CIENCIAS AGRARIAS SEDE LAS GUACAS</t>
  </si>
  <si>
    <t>MANTENIMIENTO Y ADECUACIONES INSTALACIONES SEDE SANTANDER DE QUILICHAO</t>
  </si>
  <si>
    <t>UTILIDAD 5%</t>
  </si>
  <si>
    <t>IMPREVISTOS 2%</t>
  </si>
  <si>
    <t>ADMINISTRACIÓN 18%</t>
  </si>
  <si>
    <t xml:space="preserve">ANEXO B 
PROPUESTA ECONÓMICA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</si>
</sst>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&quot;$&quot;#,##0"/>
    <numFmt numFmtId="166" formatCode="_ * #,##0.00_ ;_ * \-#,##0.00_ ;_ * \-??_ ;_ @_ "/>
    <numFmt numFmtId="167" formatCode="0.000"/>
    <numFmt numFmtId="168" formatCode="_-* #,##0.00_-;\-* #,##0.00_-;_-* \-??_-;_-@_-"/>
    <numFmt numFmtId="169" formatCode="#,##0.000"/>
    <numFmt numFmtId="172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0"/>
      <color indexed="53"/>
      <name val="Tahoma"/>
      <family val="2"/>
    </font>
    <font>
      <sz val="10"/>
      <color indexed="10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Tahoma"/>
      <family val="2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Arial"/>
      <family val="2"/>
    </font>
    <font>
      <b/>
      <sz val="9"/>
      <color indexed="12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8" fontId="2" fillId="0" borderId="0" applyFill="0" applyBorder="0" applyAlignment="0" applyProtection="0"/>
    <xf numFmtId="0" fontId="29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0" fontId="4" fillId="0" borderId="0" xfId="4" applyFont="1"/>
    <xf numFmtId="0" fontId="5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3" fontId="4" fillId="0" borderId="0" xfId="4" applyNumberFormat="1" applyFont="1" applyAlignment="1">
      <alignment horizontal="center"/>
    </xf>
    <xf numFmtId="3" fontId="5" fillId="0" borderId="0" xfId="4" applyNumberFormat="1" applyFont="1" applyAlignment="1">
      <alignment horizontal="center"/>
    </xf>
    <xf numFmtId="0" fontId="6" fillId="0" borderId="0" xfId="4" applyFont="1"/>
    <xf numFmtId="3" fontId="6" fillId="0" borderId="0" xfId="4" applyNumberFormat="1" applyFont="1"/>
    <xf numFmtId="0" fontId="7" fillId="0" borderId="0" xfId="4" applyFont="1"/>
    <xf numFmtId="0" fontId="6" fillId="0" borderId="0" xfId="4" applyFont="1" applyAlignment="1">
      <alignment horizontal="center"/>
    </xf>
    <xf numFmtId="3" fontId="6" fillId="0" borderId="0" xfId="4" applyNumberFormat="1" applyFont="1" applyAlignment="1">
      <alignment horizontal="center"/>
    </xf>
    <xf numFmtId="167" fontId="6" fillId="0" borderId="0" xfId="4" applyNumberFormat="1" applyFont="1" applyAlignment="1">
      <alignment horizontal="center"/>
    </xf>
    <xf numFmtId="0" fontId="8" fillId="0" borderId="0" xfId="4" applyFont="1"/>
    <xf numFmtId="0" fontId="9" fillId="0" borderId="0" xfId="4" applyFont="1" applyAlignment="1">
      <alignment horizontal="right"/>
    </xf>
    <xf numFmtId="0" fontId="8" fillId="0" borderId="0" xfId="4" applyFont="1" applyAlignment="1">
      <alignment horizontal="center"/>
    </xf>
    <xf numFmtId="3" fontId="8" fillId="0" borderId="0" xfId="4" applyNumberFormat="1" applyFont="1" applyAlignment="1">
      <alignment horizontal="center"/>
    </xf>
    <xf numFmtId="3" fontId="9" fillId="0" borderId="0" xfId="4" applyNumberFormat="1" applyFont="1" applyAlignment="1">
      <alignment horizontal="center"/>
    </xf>
    <xf numFmtId="0" fontId="5" fillId="0" borderId="0" xfId="4" applyFont="1" applyAlignment="1">
      <alignment horizontal="left"/>
    </xf>
    <xf numFmtId="0" fontId="10" fillId="0" borderId="0" xfId="4" applyFont="1"/>
    <xf numFmtId="0" fontId="11" fillId="0" borderId="0" xfId="4" applyFont="1" applyAlignment="1">
      <alignment horizontal="center"/>
    </xf>
    <xf numFmtId="167" fontId="10" fillId="0" borderId="0" xfId="4" applyNumberFormat="1" applyFont="1" applyAlignment="1">
      <alignment horizontal="center"/>
    </xf>
    <xf numFmtId="3" fontId="11" fillId="0" borderId="0" xfId="4" applyNumberFormat="1" applyFont="1" applyAlignment="1">
      <alignment horizontal="center"/>
    </xf>
    <xf numFmtId="3" fontId="10" fillId="0" borderId="0" xfId="5" applyNumberFormat="1" applyFont="1" applyFill="1" applyBorder="1" applyAlignment="1" applyProtection="1">
      <alignment horizontal="center"/>
    </xf>
    <xf numFmtId="0" fontId="3" fillId="0" borderId="0" xfId="4"/>
    <xf numFmtId="0" fontId="3" fillId="0" borderId="0" xfId="4" applyAlignment="1">
      <alignment horizontal="center"/>
    </xf>
    <xf numFmtId="167" fontId="3" fillId="0" borderId="0" xfId="4" applyNumberFormat="1" applyFont="1" applyAlignment="1">
      <alignment horizontal="center"/>
    </xf>
    <xf numFmtId="3" fontId="3" fillId="0" borderId="0" xfId="4" applyNumberFormat="1" applyAlignment="1">
      <alignment horizontal="center"/>
    </xf>
    <xf numFmtId="3" fontId="0" fillId="0" borderId="0" xfId="5" applyNumberFormat="1" applyFont="1" applyFill="1" applyBorder="1" applyAlignment="1" applyProtection="1">
      <alignment horizontal="center"/>
    </xf>
    <xf numFmtId="0" fontId="12" fillId="0" borderId="0" xfId="4" applyFont="1" applyAlignment="1">
      <alignment horizontal="center"/>
    </xf>
    <xf numFmtId="167" fontId="12" fillId="0" borderId="0" xfId="4" applyNumberFormat="1" applyFont="1" applyAlignment="1">
      <alignment horizontal="center"/>
    </xf>
    <xf numFmtId="3" fontId="12" fillId="0" borderId="0" xfId="4" applyNumberFormat="1" applyFont="1" applyAlignment="1">
      <alignment horizontal="center"/>
    </xf>
    <xf numFmtId="3" fontId="13" fillId="0" borderId="0" xfId="5" applyNumberFormat="1" applyFont="1" applyFill="1" applyBorder="1" applyAlignment="1" applyProtection="1">
      <alignment horizontal="center"/>
    </xf>
    <xf numFmtId="167" fontId="11" fillId="0" borderId="0" xfId="4" applyNumberFormat="1" applyFont="1" applyAlignment="1">
      <alignment horizontal="center"/>
    </xf>
    <xf numFmtId="3" fontId="11" fillId="0" borderId="0" xfId="5" applyNumberFormat="1" applyFont="1" applyFill="1" applyBorder="1" applyAlignment="1" applyProtection="1">
      <alignment horizontal="center"/>
    </xf>
    <xf numFmtId="0" fontId="11" fillId="0" borderId="0" xfId="4" applyFont="1"/>
    <xf numFmtId="0" fontId="6" fillId="0" borderId="0" xfId="4" applyFont="1" applyAlignment="1">
      <alignment horizontal="left"/>
    </xf>
    <xf numFmtId="0" fontId="3" fillId="0" borderId="0" xfId="4" applyAlignment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Alignment="1">
      <alignment horizontal="center"/>
    </xf>
    <xf numFmtId="0" fontId="3" fillId="0" borderId="0" xfId="4" applyFont="1" applyAlignment="1">
      <alignment horizontal="left"/>
    </xf>
    <xf numFmtId="0" fontId="10" fillId="0" borderId="0" xfId="4" applyFont="1" applyAlignment="1">
      <alignment horizontal="left"/>
    </xf>
    <xf numFmtId="3" fontId="13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3" fontId="10" fillId="0" borderId="0" xfId="4" applyNumberFormat="1" applyFont="1" applyAlignment="1">
      <alignment horizontal="center"/>
    </xf>
    <xf numFmtId="3" fontId="8" fillId="0" borderId="0" xfId="4" applyNumberFormat="1" applyFont="1"/>
    <xf numFmtId="167" fontId="6" fillId="0" borderId="0" xfId="4" applyNumberFormat="1" applyFont="1" applyFill="1" applyAlignment="1">
      <alignment horizontal="center"/>
    </xf>
    <xf numFmtId="3" fontId="6" fillId="0" borderId="0" xfId="4" applyNumberFormat="1" applyFont="1" applyFill="1" applyAlignment="1">
      <alignment horizontal="center"/>
    </xf>
    <xf numFmtId="0" fontId="8" fillId="0" borderId="0" xfId="4" applyFont="1" applyFill="1" applyAlignment="1">
      <alignment horizontal="center"/>
    </xf>
    <xf numFmtId="3" fontId="8" fillId="0" borderId="0" xfId="4" applyNumberFormat="1" applyFont="1" applyFill="1" applyAlignment="1">
      <alignment horizontal="center"/>
    </xf>
    <xf numFmtId="3" fontId="9" fillId="0" borderId="0" xfId="4" applyNumberFormat="1" applyFont="1" applyFill="1" applyAlignment="1">
      <alignment horizontal="center"/>
    </xf>
    <xf numFmtId="3" fontId="14" fillId="0" borderId="0" xfId="4" applyNumberFormat="1" applyFont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>
      <alignment horizontal="center"/>
    </xf>
    <xf numFmtId="169" fontId="6" fillId="0" borderId="0" xfId="4" applyNumberFormat="1" applyFont="1" applyAlignment="1">
      <alignment horizontal="center"/>
    </xf>
    <xf numFmtId="4" fontId="8" fillId="0" borderId="0" xfId="4" applyNumberFormat="1" applyFont="1" applyAlignment="1">
      <alignment horizontal="center"/>
    </xf>
    <xf numFmtId="167" fontId="8" fillId="0" borderId="0" xfId="4" applyNumberFormat="1" applyFont="1" applyAlignment="1">
      <alignment horizontal="center"/>
    </xf>
    <xf numFmtId="3" fontId="10" fillId="0" borderId="0" xfId="1" applyNumberFormat="1" applyFont="1" applyFill="1" applyBorder="1" applyAlignment="1" applyProtection="1">
      <alignment horizontal="center"/>
    </xf>
    <xf numFmtId="3" fontId="0" fillId="0" borderId="0" xfId="1" applyNumberFormat="1" applyFont="1" applyFill="1" applyBorder="1" applyAlignment="1" applyProtection="1">
      <alignment horizontal="center"/>
    </xf>
    <xf numFmtId="0" fontId="15" fillId="0" borderId="0" xfId="4" applyFont="1" applyAlignment="1">
      <alignment horizontal="center"/>
    </xf>
    <xf numFmtId="3" fontId="15" fillId="0" borderId="0" xfId="4" applyNumberFormat="1" applyFont="1" applyAlignment="1">
      <alignment horizontal="center"/>
    </xf>
    <xf numFmtId="3" fontId="16" fillId="0" borderId="0" xfId="4" applyNumberFormat="1" applyFont="1" applyAlignment="1">
      <alignment horizontal="center"/>
    </xf>
    <xf numFmtId="0" fontId="3" fillId="0" borderId="0" xfId="4" applyFont="1" applyAlignment="1"/>
    <xf numFmtId="3" fontId="13" fillId="0" borderId="0" xfId="1" applyNumberFormat="1" applyFont="1" applyFill="1" applyBorder="1" applyAlignment="1" applyProtection="1">
      <alignment horizontal="center"/>
    </xf>
    <xf numFmtId="3" fontId="17" fillId="0" borderId="0" xfId="4" applyNumberFormat="1" applyFont="1" applyAlignment="1">
      <alignment horizontal="center"/>
    </xf>
    <xf numFmtId="0" fontId="14" fillId="0" borderId="0" xfId="4" applyFont="1"/>
    <xf numFmtId="0" fontId="5" fillId="0" borderId="0" xfId="4" applyFont="1"/>
    <xf numFmtId="0" fontId="5" fillId="0" borderId="0" xfId="4" applyFont="1" applyAlignment="1">
      <alignment horizontal="right"/>
    </xf>
    <xf numFmtId="0" fontId="2" fillId="0" borderId="0" xfId="4" applyFont="1"/>
    <xf numFmtId="0" fontId="2" fillId="0" borderId="0" xfId="4" applyFont="1" applyAlignment="1">
      <alignment horizontal="center"/>
    </xf>
    <xf numFmtId="167" fontId="2" fillId="0" borderId="0" xfId="4" applyNumberFormat="1" applyFont="1" applyAlignment="1">
      <alignment horizontal="center"/>
    </xf>
    <xf numFmtId="3" fontId="2" fillId="0" borderId="0" xfId="4" applyNumberFormat="1" applyFont="1" applyAlignment="1">
      <alignment horizontal="center"/>
    </xf>
    <xf numFmtId="3" fontId="2" fillId="0" borderId="0" xfId="5" applyNumberFormat="1" applyFont="1" applyFill="1" applyBorder="1" applyAlignment="1" applyProtection="1">
      <alignment horizontal="center"/>
    </xf>
    <xf numFmtId="0" fontId="2" fillId="0" borderId="0" xfId="4" applyFont="1" applyAlignment="1">
      <alignment vertical="justify"/>
    </xf>
    <xf numFmtId="0" fontId="2" fillId="0" borderId="0" xfId="4" applyFont="1" applyAlignment="1">
      <alignment horizontal="left"/>
    </xf>
    <xf numFmtId="167" fontId="17" fillId="0" borderId="0" xfId="4" applyNumberFormat="1" applyFont="1" applyAlignment="1">
      <alignment horizontal="center"/>
    </xf>
    <xf numFmtId="0" fontId="13" fillId="0" borderId="0" xfId="4" applyFont="1" applyAlignment="1">
      <alignment horizontal="right"/>
    </xf>
    <xf numFmtId="167" fontId="13" fillId="0" borderId="0" xfId="4" applyNumberFormat="1" applyFont="1" applyAlignment="1">
      <alignment horizontal="center"/>
    </xf>
    <xf numFmtId="0" fontId="10" fillId="0" borderId="0" xfId="4" applyFont="1" applyAlignment="1">
      <alignment horizontal="justify" vertical="justify"/>
    </xf>
    <xf numFmtId="0" fontId="17" fillId="0" borderId="0" xfId="4" applyFont="1" applyAlignment="1">
      <alignment horizontal="left"/>
    </xf>
    <xf numFmtId="3" fontId="3" fillId="0" borderId="0" xfId="5" applyNumberFormat="1" applyFont="1" applyFill="1" applyBorder="1" applyAlignment="1" applyProtection="1">
      <alignment horizontal="center"/>
    </xf>
    <xf numFmtId="0" fontId="14" fillId="0" borderId="0" xfId="4" applyFont="1" applyAlignment="1">
      <alignment horizontal="left"/>
    </xf>
    <xf numFmtId="0" fontId="17" fillId="0" borderId="0" xfId="4" applyFont="1" applyAlignment="1">
      <alignment horizontal="right"/>
    </xf>
    <xf numFmtId="0" fontId="3" fillId="0" borderId="0" xfId="4" applyFont="1"/>
    <xf numFmtId="3" fontId="12" fillId="0" borderId="0" xfId="5" applyNumberFormat="1" applyFont="1" applyFill="1" applyBorder="1" applyAlignment="1" applyProtection="1">
      <alignment horizontal="center"/>
    </xf>
    <xf numFmtId="0" fontId="8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18" fillId="0" borderId="0" xfId="4" applyFont="1"/>
    <xf numFmtId="0" fontId="14" fillId="0" borderId="0" xfId="4" applyFont="1" applyAlignment="1">
      <alignment horizontal="center"/>
    </xf>
    <xf numFmtId="0" fontId="4" fillId="0" borderId="0" xfId="4" applyFont="1" applyAlignment="1"/>
    <xf numFmtId="4" fontId="10" fillId="0" borderId="0" xfId="5" applyNumberFormat="1" applyFont="1" applyFill="1" applyBorder="1" applyAlignment="1" applyProtection="1">
      <alignment horizontal="center"/>
    </xf>
    <xf numFmtId="0" fontId="19" fillId="0" borderId="0" xfId="4" applyFont="1"/>
    <xf numFmtId="4" fontId="11" fillId="0" borderId="0" xfId="5" applyNumberFormat="1" applyFont="1" applyFill="1" applyBorder="1" applyAlignment="1" applyProtection="1">
      <alignment horizontal="center"/>
    </xf>
    <xf numFmtId="4" fontId="0" fillId="0" borderId="0" xfId="5" applyNumberFormat="1" applyFont="1" applyFill="1" applyBorder="1" applyAlignment="1" applyProtection="1">
      <alignment horizontal="center"/>
    </xf>
    <xf numFmtId="4" fontId="13" fillId="0" borderId="0" xfId="5" applyNumberFormat="1" applyFont="1" applyFill="1" applyBorder="1" applyAlignment="1" applyProtection="1">
      <alignment horizontal="center"/>
    </xf>
    <xf numFmtId="3" fontId="5" fillId="0" borderId="0" xfId="4" applyNumberFormat="1" applyFont="1"/>
    <xf numFmtId="0" fontId="20" fillId="0" borderId="0" xfId="4" applyFont="1"/>
    <xf numFmtId="167" fontId="3" fillId="0" borderId="0" xfId="4" applyNumberFormat="1" applyFont="1" applyAlignment="1">
      <alignment horizontal="right"/>
    </xf>
    <xf numFmtId="4" fontId="3" fillId="0" borderId="0" xfId="4" applyNumberFormat="1" applyAlignment="1">
      <alignment horizontal="center"/>
    </xf>
    <xf numFmtId="4" fontId="3" fillId="0" borderId="0" xfId="4" applyNumberFormat="1"/>
    <xf numFmtId="0" fontId="3" fillId="0" borderId="0" xfId="4" applyAlignment="1">
      <alignment horizontal="right"/>
    </xf>
    <xf numFmtId="0" fontId="3" fillId="0" borderId="0" xfId="4" applyBorder="1" applyAlignment="1">
      <alignment horizontal="center"/>
    </xf>
    <xf numFmtId="1" fontId="3" fillId="0" borderId="0" xfId="4" applyNumberFormat="1" applyAlignment="1">
      <alignment horizontal="center"/>
    </xf>
    <xf numFmtId="4" fontId="3" fillId="0" borderId="0" xfId="4" applyNumberFormat="1" applyAlignment="1">
      <alignment horizontal="right"/>
    </xf>
    <xf numFmtId="167" fontId="6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167" fontId="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Font="1" applyAlignment="1">
      <alignment horizontal="left"/>
    </xf>
    <xf numFmtId="167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67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22" fillId="0" borderId="1" xfId="0" applyFont="1" applyFill="1" applyBorder="1" applyAlignment="1">
      <alignment horizontal="justify" vertical="center" wrapText="1"/>
    </xf>
    <xf numFmtId="0" fontId="22" fillId="0" borderId="5" xfId="0" applyNumberFormat="1" applyFont="1" applyFill="1" applyBorder="1" applyAlignment="1">
      <alignment horizontal="justify" vertical="center" wrapText="1"/>
    </xf>
    <xf numFmtId="0" fontId="22" fillId="0" borderId="1" xfId="0" applyNumberFormat="1" applyFont="1" applyFill="1" applyBorder="1" applyAlignment="1">
      <alignment horizontal="justify" vertical="center" wrapText="1"/>
    </xf>
    <xf numFmtId="0" fontId="22" fillId="0" borderId="2" xfId="0" applyFont="1" applyFill="1" applyBorder="1" applyAlignment="1">
      <alignment horizontal="justify" vertical="center" wrapText="1"/>
    </xf>
    <xf numFmtId="0" fontId="21" fillId="4" borderId="1" xfId="0" applyNumberFormat="1" applyFont="1" applyFill="1" applyBorder="1" applyAlignment="1">
      <alignment horizontal="justify" vertical="center" wrapText="1"/>
    </xf>
    <xf numFmtId="0" fontId="21" fillId="4" borderId="2" xfId="0" applyFont="1" applyFill="1" applyBorder="1" applyAlignment="1">
      <alignment horizontal="justify" vertical="center" wrapText="1"/>
    </xf>
    <xf numFmtId="0" fontId="26" fillId="4" borderId="1" xfId="0" applyNumberFormat="1" applyFont="1" applyFill="1" applyBorder="1" applyAlignment="1">
      <alignment horizontal="justify" vertical="center" wrapText="1"/>
    </xf>
    <xf numFmtId="0" fontId="25" fillId="0" borderId="1" xfId="0" applyNumberFormat="1" applyFont="1" applyFill="1" applyBorder="1" applyAlignment="1">
      <alignment horizontal="justify" vertical="center" wrapText="1"/>
    </xf>
    <xf numFmtId="0" fontId="24" fillId="4" borderId="3" xfId="0" applyFont="1" applyFill="1" applyBorder="1" applyAlignment="1">
      <alignment horizontal="justify" vertical="center" wrapText="1"/>
    </xf>
    <xf numFmtId="0" fontId="23" fillId="0" borderId="3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23" fillId="0" borderId="5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/>
    </xf>
    <xf numFmtId="2" fontId="23" fillId="5" borderId="1" xfId="6" applyNumberFormat="1" applyFont="1" applyFill="1" applyBorder="1" applyAlignment="1">
      <alignment horizontal="center" vertical="center"/>
    </xf>
    <xf numFmtId="165" fontId="23" fillId="5" borderId="1" xfId="0" applyNumberFormat="1" applyFont="1" applyFill="1" applyBorder="1" applyAlignment="1">
      <alignment vertical="center"/>
    </xf>
    <xf numFmtId="165" fontId="22" fillId="5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65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165" fontId="22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/>
    </xf>
    <xf numFmtId="3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/>
    </xf>
    <xf numFmtId="165" fontId="22" fillId="2" borderId="1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vertical="center"/>
    </xf>
    <xf numFmtId="165" fontId="22" fillId="0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2" fontId="22" fillId="0" borderId="5" xfId="0" applyNumberFormat="1" applyFont="1" applyFill="1" applyBorder="1" applyAlignment="1">
      <alignment horizontal="right" vertical="center"/>
    </xf>
    <xf numFmtId="165" fontId="21" fillId="2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2" fontId="21" fillId="4" borderId="1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2" fontId="22" fillId="0" borderId="5" xfId="0" applyNumberFormat="1" applyFont="1" applyFill="1" applyBorder="1" applyAlignment="1">
      <alignment vertical="center"/>
    </xf>
    <xf numFmtId="165" fontId="22" fillId="0" borderId="5" xfId="0" applyNumberFormat="1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2" fontId="22" fillId="4" borderId="1" xfId="0" applyNumberFormat="1" applyFont="1" applyFill="1" applyBorder="1" applyAlignment="1">
      <alignment vertical="center"/>
    </xf>
    <xf numFmtId="165" fontId="22" fillId="4" borderId="1" xfId="0" applyNumberFormat="1" applyFont="1" applyFill="1" applyBorder="1" applyAlignment="1">
      <alignment vertical="center"/>
    </xf>
    <xf numFmtId="2" fontId="21" fillId="2" borderId="1" xfId="0" applyNumberFormat="1" applyFont="1" applyFill="1" applyBorder="1" applyAlignment="1">
      <alignment vertical="center"/>
    </xf>
    <xf numFmtId="165" fontId="23" fillId="4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justify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vertical="center"/>
    </xf>
    <xf numFmtId="2" fontId="22" fillId="4" borderId="5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5" xfId="0" applyNumberFormat="1" applyFont="1" applyFill="1" applyBorder="1" applyAlignment="1">
      <alignment horizontal="justify" vertical="center" wrapText="1"/>
    </xf>
    <xf numFmtId="0" fontId="21" fillId="4" borderId="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vertical="center"/>
    </xf>
    <xf numFmtId="165" fontId="24" fillId="4" borderId="5" xfId="0" applyNumberFormat="1" applyFont="1" applyFill="1" applyBorder="1" applyAlignment="1">
      <alignment vertical="center"/>
    </xf>
    <xf numFmtId="165" fontId="21" fillId="4" borderId="5" xfId="0" applyNumberFormat="1" applyFont="1" applyFill="1" applyBorder="1" applyAlignment="1">
      <alignment vertical="center"/>
    </xf>
    <xf numFmtId="2" fontId="21" fillId="2" borderId="1" xfId="0" applyNumberFormat="1" applyFont="1" applyFill="1" applyBorder="1" applyAlignment="1">
      <alignment horizontal="center" vertical="center"/>
    </xf>
    <xf numFmtId="172" fontId="21" fillId="2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vertical="center"/>
    </xf>
    <xf numFmtId="165" fontId="24" fillId="3" borderId="1" xfId="0" applyNumberFormat="1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165" fontId="28" fillId="0" borderId="4" xfId="0" applyNumberFormat="1" applyFont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2" fillId="0" borderId="5" xfId="0" applyNumberFormat="1" applyFont="1" applyFill="1" applyBorder="1" applyAlignment="1">
      <alignment horizontal="right" vertical="center"/>
    </xf>
    <xf numFmtId="165" fontId="21" fillId="4" borderId="5" xfId="0" applyNumberFormat="1" applyFont="1" applyFill="1" applyBorder="1" applyAlignment="1">
      <alignment horizontal="right" vertical="center"/>
    </xf>
    <xf numFmtId="165" fontId="22" fillId="0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horizontal="right" vertical="center"/>
    </xf>
    <xf numFmtId="165" fontId="22" fillId="0" borderId="3" xfId="0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1" fillId="3" borderId="1" xfId="0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right" vertical="center"/>
    </xf>
  </cellXfs>
  <cellStyles count="7">
    <cellStyle name="Hipervínculo" xfId="6" builtinId="8"/>
    <cellStyle name="Millares 2" xfId="1"/>
    <cellStyle name="Millares 3" xfId="2"/>
    <cellStyle name="Millares_Copia de ANALISIS0121" xfId="5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%20JULIO/Desktop/02%20VICERRECTORIA/2018/LICITACIONES/MANTENIMIENTO/PPTO%20OFICIAL%20MANTENIMIENTO%20BIENES%20INMUEBLES%202018-ABRIL%20L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ficial"/>
      <sheetName val="medicina"/>
      <sheetName val="la rejoya"/>
      <sheetName val="ingenierias"/>
      <sheetName val="Contables"/>
      <sheetName val="educación"/>
      <sheetName val="sto domingo"/>
      <sheetName val="el carmen"/>
      <sheetName val="CDU"/>
      <sheetName val="facultad artes"/>
      <sheetName val="casa mosquera"/>
      <sheetName val="archivo historico"/>
      <sheetName val="Panteón"/>
      <sheetName val="CUS alfonso L "/>
      <sheetName val=" VRI y MDHN "/>
      <sheetName val="la sultana "/>
      <sheetName val=" DAS "/>
      <sheetName val="agrarias"/>
      <sheetName val="residencias 4 de marzo"/>
      <sheetName val="SANTANDER"/>
      <sheetName val="AP"/>
      <sheetName val="RESUMEN"/>
      <sheetName val="Hoja1"/>
    </sheetNames>
    <sheetDataSet>
      <sheetData sheetId="0"/>
      <sheetData sheetId="1"/>
      <sheetData sheetId="2"/>
      <sheetData sheetId="3"/>
      <sheetData sheetId="4">
        <row r="7">
          <cell r="D7">
            <v>630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\..\..\AppData\Roaming\AppData\Roaming\Microsoft\Excel\03.%20CANTIDADES%20FACULTAD%20DE%20INGENIERIAS%20-%20IPET.xlsx" TargetMode="External"/><Relationship Id="rId2" Type="http://schemas.openxmlformats.org/officeDocument/2006/relationships/hyperlink" Target="..\..\..\AppData\Roaming\AppData\Roaming\Microsoft\Excel\03.%20CANTIDADES%20FACULTAD%20DE%20INGENIERIAS%20-%20IPET.xlsx" TargetMode="External"/><Relationship Id="rId1" Type="http://schemas.openxmlformats.org/officeDocument/2006/relationships/hyperlink" Target="../../../AppData/Roaming/AppData/Roaming/Microsoft/Excel/03.%20CANTIDADES%20FACULTAD%20DE%20INGENIERIAS%20-%20IPET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../../../AppData/Roaming/AppData/Roaming/Microsoft/Excel/03.%20CANTIDADES%20FACULTAD%20DE%20INGENIERIAS%20-%20IPE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204"/>
  <sheetViews>
    <sheetView showZeros="0" topLeftCell="A3192" zoomScale="112" zoomScaleNormal="112" workbookViewId="0">
      <selection activeCell="E3198" sqref="E3198"/>
    </sheetView>
  </sheetViews>
  <sheetFormatPr baseColWidth="10" defaultRowHeight="12.75" x14ac:dyDescent="0.2"/>
  <cols>
    <col min="1" max="1" width="4.85546875" style="7" customWidth="1"/>
    <col min="2" max="2" width="59.85546875" style="7" customWidth="1"/>
    <col min="3" max="3" width="9.42578125" style="10" customWidth="1"/>
    <col min="4" max="4" width="10" style="10" customWidth="1"/>
    <col min="5" max="5" width="11.42578125" style="11"/>
    <col min="6" max="6" width="18.140625" style="11" customWidth="1"/>
    <col min="7" max="8" width="11.42578125" style="7"/>
    <col min="9" max="9" width="9.140625" style="7" customWidth="1"/>
    <col min="10" max="256" width="11.42578125" style="7"/>
    <col min="257" max="257" width="4.85546875" style="7" customWidth="1"/>
    <col min="258" max="258" width="59.85546875" style="7" customWidth="1"/>
    <col min="259" max="259" width="9.42578125" style="7" customWidth="1"/>
    <col min="260" max="260" width="10" style="7" customWidth="1"/>
    <col min="261" max="261" width="11.42578125" style="7"/>
    <col min="262" max="262" width="18.140625" style="7" customWidth="1"/>
    <col min="263" max="264" width="11.42578125" style="7"/>
    <col min="265" max="265" width="9.140625" style="7" customWidth="1"/>
    <col min="266" max="512" width="11.42578125" style="7"/>
    <col min="513" max="513" width="4.85546875" style="7" customWidth="1"/>
    <col min="514" max="514" width="59.85546875" style="7" customWidth="1"/>
    <col min="515" max="515" width="9.42578125" style="7" customWidth="1"/>
    <col min="516" max="516" width="10" style="7" customWidth="1"/>
    <col min="517" max="517" width="11.42578125" style="7"/>
    <col min="518" max="518" width="18.140625" style="7" customWidth="1"/>
    <col min="519" max="520" width="11.42578125" style="7"/>
    <col min="521" max="521" width="9.140625" style="7" customWidth="1"/>
    <col min="522" max="768" width="11.42578125" style="7"/>
    <col min="769" max="769" width="4.85546875" style="7" customWidth="1"/>
    <col min="770" max="770" width="59.85546875" style="7" customWidth="1"/>
    <col min="771" max="771" width="9.42578125" style="7" customWidth="1"/>
    <col min="772" max="772" width="10" style="7" customWidth="1"/>
    <col min="773" max="773" width="11.42578125" style="7"/>
    <col min="774" max="774" width="18.140625" style="7" customWidth="1"/>
    <col min="775" max="776" width="11.42578125" style="7"/>
    <col min="777" max="777" width="9.140625" style="7" customWidth="1"/>
    <col min="778" max="1024" width="11.42578125" style="7"/>
    <col min="1025" max="1025" width="4.85546875" style="7" customWidth="1"/>
    <col min="1026" max="1026" width="59.85546875" style="7" customWidth="1"/>
    <col min="1027" max="1027" width="9.42578125" style="7" customWidth="1"/>
    <col min="1028" max="1028" width="10" style="7" customWidth="1"/>
    <col min="1029" max="1029" width="11.42578125" style="7"/>
    <col min="1030" max="1030" width="18.140625" style="7" customWidth="1"/>
    <col min="1031" max="1032" width="11.42578125" style="7"/>
    <col min="1033" max="1033" width="9.140625" style="7" customWidth="1"/>
    <col min="1034" max="1280" width="11.42578125" style="7"/>
    <col min="1281" max="1281" width="4.85546875" style="7" customWidth="1"/>
    <col min="1282" max="1282" width="59.85546875" style="7" customWidth="1"/>
    <col min="1283" max="1283" width="9.42578125" style="7" customWidth="1"/>
    <col min="1284" max="1284" width="10" style="7" customWidth="1"/>
    <col min="1285" max="1285" width="11.42578125" style="7"/>
    <col min="1286" max="1286" width="18.140625" style="7" customWidth="1"/>
    <col min="1287" max="1288" width="11.42578125" style="7"/>
    <col min="1289" max="1289" width="9.140625" style="7" customWidth="1"/>
    <col min="1290" max="1536" width="11.42578125" style="7"/>
    <col min="1537" max="1537" width="4.85546875" style="7" customWidth="1"/>
    <col min="1538" max="1538" width="59.85546875" style="7" customWidth="1"/>
    <col min="1539" max="1539" width="9.42578125" style="7" customWidth="1"/>
    <col min="1540" max="1540" width="10" style="7" customWidth="1"/>
    <col min="1541" max="1541" width="11.42578125" style="7"/>
    <col min="1542" max="1542" width="18.140625" style="7" customWidth="1"/>
    <col min="1543" max="1544" width="11.42578125" style="7"/>
    <col min="1545" max="1545" width="9.140625" style="7" customWidth="1"/>
    <col min="1546" max="1792" width="11.42578125" style="7"/>
    <col min="1793" max="1793" width="4.85546875" style="7" customWidth="1"/>
    <col min="1794" max="1794" width="59.85546875" style="7" customWidth="1"/>
    <col min="1795" max="1795" width="9.42578125" style="7" customWidth="1"/>
    <col min="1796" max="1796" width="10" style="7" customWidth="1"/>
    <col min="1797" max="1797" width="11.42578125" style="7"/>
    <col min="1798" max="1798" width="18.140625" style="7" customWidth="1"/>
    <col min="1799" max="1800" width="11.42578125" style="7"/>
    <col min="1801" max="1801" width="9.140625" style="7" customWidth="1"/>
    <col min="1802" max="2048" width="11.42578125" style="7"/>
    <col min="2049" max="2049" width="4.85546875" style="7" customWidth="1"/>
    <col min="2050" max="2050" width="59.85546875" style="7" customWidth="1"/>
    <col min="2051" max="2051" width="9.42578125" style="7" customWidth="1"/>
    <col min="2052" max="2052" width="10" style="7" customWidth="1"/>
    <col min="2053" max="2053" width="11.42578125" style="7"/>
    <col min="2054" max="2054" width="18.140625" style="7" customWidth="1"/>
    <col min="2055" max="2056" width="11.42578125" style="7"/>
    <col min="2057" max="2057" width="9.140625" style="7" customWidth="1"/>
    <col min="2058" max="2304" width="11.42578125" style="7"/>
    <col min="2305" max="2305" width="4.85546875" style="7" customWidth="1"/>
    <col min="2306" max="2306" width="59.85546875" style="7" customWidth="1"/>
    <col min="2307" max="2307" width="9.42578125" style="7" customWidth="1"/>
    <col min="2308" max="2308" width="10" style="7" customWidth="1"/>
    <col min="2309" max="2309" width="11.42578125" style="7"/>
    <col min="2310" max="2310" width="18.140625" style="7" customWidth="1"/>
    <col min="2311" max="2312" width="11.42578125" style="7"/>
    <col min="2313" max="2313" width="9.140625" style="7" customWidth="1"/>
    <col min="2314" max="2560" width="11.42578125" style="7"/>
    <col min="2561" max="2561" width="4.85546875" style="7" customWidth="1"/>
    <col min="2562" max="2562" width="59.85546875" style="7" customWidth="1"/>
    <col min="2563" max="2563" width="9.42578125" style="7" customWidth="1"/>
    <col min="2564" max="2564" width="10" style="7" customWidth="1"/>
    <col min="2565" max="2565" width="11.42578125" style="7"/>
    <col min="2566" max="2566" width="18.140625" style="7" customWidth="1"/>
    <col min="2567" max="2568" width="11.42578125" style="7"/>
    <col min="2569" max="2569" width="9.140625" style="7" customWidth="1"/>
    <col min="2570" max="2816" width="11.42578125" style="7"/>
    <col min="2817" max="2817" width="4.85546875" style="7" customWidth="1"/>
    <col min="2818" max="2818" width="59.85546875" style="7" customWidth="1"/>
    <col min="2819" max="2819" width="9.42578125" style="7" customWidth="1"/>
    <col min="2820" max="2820" width="10" style="7" customWidth="1"/>
    <col min="2821" max="2821" width="11.42578125" style="7"/>
    <col min="2822" max="2822" width="18.140625" style="7" customWidth="1"/>
    <col min="2823" max="2824" width="11.42578125" style="7"/>
    <col min="2825" max="2825" width="9.140625" style="7" customWidth="1"/>
    <col min="2826" max="3072" width="11.42578125" style="7"/>
    <col min="3073" max="3073" width="4.85546875" style="7" customWidth="1"/>
    <col min="3074" max="3074" width="59.85546875" style="7" customWidth="1"/>
    <col min="3075" max="3075" width="9.42578125" style="7" customWidth="1"/>
    <col min="3076" max="3076" width="10" style="7" customWidth="1"/>
    <col min="3077" max="3077" width="11.42578125" style="7"/>
    <col min="3078" max="3078" width="18.140625" style="7" customWidth="1"/>
    <col min="3079" max="3080" width="11.42578125" style="7"/>
    <col min="3081" max="3081" width="9.140625" style="7" customWidth="1"/>
    <col min="3082" max="3328" width="11.42578125" style="7"/>
    <col min="3329" max="3329" width="4.85546875" style="7" customWidth="1"/>
    <col min="3330" max="3330" width="59.85546875" style="7" customWidth="1"/>
    <col min="3331" max="3331" width="9.42578125" style="7" customWidth="1"/>
    <col min="3332" max="3332" width="10" style="7" customWidth="1"/>
    <col min="3333" max="3333" width="11.42578125" style="7"/>
    <col min="3334" max="3334" width="18.140625" style="7" customWidth="1"/>
    <col min="3335" max="3336" width="11.42578125" style="7"/>
    <col min="3337" max="3337" width="9.140625" style="7" customWidth="1"/>
    <col min="3338" max="3584" width="11.42578125" style="7"/>
    <col min="3585" max="3585" width="4.85546875" style="7" customWidth="1"/>
    <col min="3586" max="3586" width="59.85546875" style="7" customWidth="1"/>
    <col min="3587" max="3587" width="9.42578125" style="7" customWidth="1"/>
    <col min="3588" max="3588" width="10" style="7" customWidth="1"/>
    <col min="3589" max="3589" width="11.42578125" style="7"/>
    <col min="3590" max="3590" width="18.140625" style="7" customWidth="1"/>
    <col min="3591" max="3592" width="11.42578125" style="7"/>
    <col min="3593" max="3593" width="9.140625" style="7" customWidth="1"/>
    <col min="3594" max="3840" width="11.42578125" style="7"/>
    <col min="3841" max="3841" width="4.85546875" style="7" customWidth="1"/>
    <col min="3842" max="3842" width="59.85546875" style="7" customWidth="1"/>
    <col min="3843" max="3843" width="9.42578125" style="7" customWidth="1"/>
    <col min="3844" max="3844" width="10" style="7" customWidth="1"/>
    <col min="3845" max="3845" width="11.42578125" style="7"/>
    <col min="3846" max="3846" width="18.140625" style="7" customWidth="1"/>
    <col min="3847" max="3848" width="11.42578125" style="7"/>
    <col min="3849" max="3849" width="9.140625" style="7" customWidth="1"/>
    <col min="3850" max="4096" width="11.42578125" style="7"/>
    <col min="4097" max="4097" width="4.85546875" style="7" customWidth="1"/>
    <col min="4098" max="4098" width="59.85546875" style="7" customWidth="1"/>
    <col min="4099" max="4099" width="9.42578125" style="7" customWidth="1"/>
    <col min="4100" max="4100" width="10" style="7" customWidth="1"/>
    <col min="4101" max="4101" width="11.42578125" style="7"/>
    <col min="4102" max="4102" width="18.140625" style="7" customWidth="1"/>
    <col min="4103" max="4104" width="11.42578125" style="7"/>
    <col min="4105" max="4105" width="9.140625" style="7" customWidth="1"/>
    <col min="4106" max="4352" width="11.42578125" style="7"/>
    <col min="4353" max="4353" width="4.85546875" style="7" customWidth="1"/>
    <col min="4354" max="4354" width="59.85546875" style="7" customWidth="1"/>
    <col min="4355" max="4355" width="9.42578125" style="7" customWidth="1"/>
    <col min="4356" max="4356" width="10" style="7" customWidth="1"/>
    <col min="4357" max="4357" width="11.42578125" style="7"/>
    <col min="4358" max="4358" width="18.140625" style="7" customWidth="1"/>
    <col min="4359" max="4360" width="11.42578125" style="7"/>
    <col min="4361" max="4361" width="9.140625" style="7" customWidth="1"/>
    <col min="4362" max="4608" width="11.42578125" style="7"/>
    <col min="4609" max="4609" width="4.85546875" style="7" customWidth="1"/>
    <col min="4610" max="4610" width="59.85546875" style="7" customWidth="1"/>
    <col min="4611" max="4611" width="9.42578125" style="7" customWidth="1"/>
    <col min="4612" max="4612" width="10" style="7" customWidth="1"/>
    <col min="4613" max="4613" width="11.42578125" style="7"/>
    <col min="4614" max="4614" width="18.140625" style="7" customWidth="1"/>
    <col min="4615" max="4616" width="11.42578125" style="7"/>
    <col min="4617" max="4617" width="9.140625" style="7" customWidth="1"/>
    <col min="4618" max="4864" width="11.42578125" style="7"/>
    <col min="4865" max="4865" width="4.85546875" style="7" customWidth="1"/>
    <col min="4866" max="4866" width="59.85546875" style="7" customWidth="1"/>
    <col min="4867" max="4867" width="9.42578125" style="7" customWidth="1"/>
    <col min="4868" max="4868" width="10" style="7" customWidth="1"/>
    <col min="4869" max="4869" width="11.42578125" style="7"/>
    <col min="4870" max="4870" width="18.140625" style="7" customWidth="1"/>
    <col min="4871" max="4872" width="11.42578125" style="7"/>
    <col min="4873" max="4873" width="9.140625" style="7" customWidth="1"/>
    <col min="4874" max="5120" width="11.42578125" style="7"/>
    <col min="5121" max="5121" width="4.85546875" style="7" customWidth="1"/>
    <col min="5122" max="5122" width="59.85546875" style="7" customWidth="1"/>
    <col min="5123" max="5123" width="9.42578125" style="7" customWidth="1"/>
    <col min="5124" max="5124" width="10" style="7" customWidth="1"/>
    <col min="5125" max="5125" width="11.42578125" style="7"/>
    <col min="5126" max="5126" width="18.140625" style="7" customWidth="1"/>
    <col min="5127" max="5128" width="11.42578125" style="7"/>
    <col min="5129" max="5129" width="9.140625" style="7" customWidth="1"/>
    <col min="5130" max="5376" width="11.42578125" style="7"/>
    <col min="5377" max="5377" width="4.85546875" style="7" customWidth="1"/>
    <col min="5378" max="5378" width="59.85546875" style="7" customWidth="1"/>
    <col min="5379" max="5379" width="9.42578125" style="7" customWidth="1"/>
    <col min="5380" max="5380" width="10" style="7" customWidth="1"/>
    <col min="5381" max="5381" width="11.42578125" style="7"/>
    <col min="5382" max="5382" width="18.140625" style="7" customWidth="1"/>
    <col min="5383" max="5384" width="11.42578125" style="7"/>
    <col min="5385" max="5385" width="9.140625" style="7" customWidth="1"/>
    <col min="5386" max="5632" width="11.42578125" style="7"/>
    <col min="5633" max="5633" width="4.85546875" style="7" customWidth="1"/>
    <col min="5634" max="5634" width="59.85546875" style="7" customWidth="1"/>
    <col min="5635" max="5635" width="9.42578125" style="7" customWidth="1"/>
    <col min="5636" max="5636" width="10" style="7" customWidth="1"/>
    <col min="5637" max="5637" width="11.42578125" style="7"/>
    <col min="5638" max="5638" width="18.140625" style="7" customWidth="1"/>
    <col min="5639" max="5640" width="11.42578125" style="7"/>
    <col min="5641" max="5641" width="9.140625" style="7" customWidth="1"/>
    <col min="5642" max="5888" width="11.42578125" style="7"/>
    <col min="5889" max="5889" width="4.85546875" style="7" customWidth="1"/>
    <col min="5890" max="5890" width="59.85546875" style="7" customWidth="1"/>
    <col min="5891" max="5891" width="9.42578125" style="7" customWidth="1"/>
    <col min="5892" max="5892" width="10" style="7" customWidth="1"/>
    <col min="5893" max="5893" width="11.42578125" style="7"/>
    <col min="5894" max="5894" width="18.140625" style="7" customWidth="1"/>
    <col min="5895" max="5896" width="11.42578125" style="7"/>
    <col min="5897" max="5897" width="9.140625" style="7" customWidth="1"/>
    <col min="5898" max="6144" width="11.42578125" style="7"/>
    <col min="6145" max="6145" width="4.85546875" style="7" customWidth="1"/>
    <col min="6146" max="6146" width="59.85546875" style="7" customWidth="1"/>
    <col min="6147" max="6147" width="9.42578125" style="7" customWidth="1"/>
    <col min="6148" max="6148" width="10" style="7" customWidth="1"/>
    <col min="6149" max="6149" width="11.42578125" style="7"/>
    <col min="6150" max="6150" width="18.140625" style="7" customWidth="1"/>
    <col min="6151" max="6152" width="11.42578125" style="7"/>
    <col min="6153" max="6153" width="9.140625" style="7" customWidth="1"/>
    <col min="6154" max="6400" width="11.42578125" style="7"/>
    <col min="6401" max="6401" width="4.85546875" style="7" customWidth="1"/>
    <col min="6402" max="6402" width="59.85546875" style="7" customWidth="1"/>
    <col min="6403" max="6403" width="9.42578125" style="7" customWidth="1"/>
    <col min="6404" max="6404" width="10" style="7" customWidth="1"/>
    <col min="6405" max="6405" width="11.42578125" style="7"/>
    <col min="6406" max="6406" width="18.140625" style="7" customWidth="1"/>
    <col min="6407" max="6408" width="11.42578125" style="7"/>
    <col min="6409" max="6409" width="9.140625" style="7" customWidth="1"/>
    <col min="6410" max="6656" width="11.42578125" style="7"/>
    <col min="6657" max="6657" width="4.85546875" style="7" customWidth="1"/>
    <col min="6658" max="6658" width="59.85546875" style="7" customWidth="1"/>
    <col min="6659" max="6659" width="9.42578125" style="7" customWidth="1"/>
    <col min="6660" max="6660" width="10" style="7" customWidth="1"/>
    <col min="6661" max="6661" width="11.42578125" style="7"/>
    <col min="6662" max="6662" width="18.140625" style="7" customWidth="1"/>
    <col min="6663" max="6664" width="11.42578125" style="7"/>
    <col min="6665" max="6665" width="9.140625" style="7" customWidth="1"/>
    <col min="6666" max="6912" width="11.42578125" style="7"/>
    <col min="6913" max="6913" width="4.85546875" style="7" customWidth="1"/>
    <col min="6914" max="6914" width="59.85546875" style="7" customWidth="1"/>
    <col min="6915" max="6915" width="9.42578125" style="7" customWidth="1"/>
    <col min="6916" max="6916" width="10" style="7" customWidth="1"/>
    <col min="6917" max="6917" width="11.42578125" style="7"/>
    <col min="6918" max="6918" width="18.140625" style="7" customWidth="1"/>
    <col min="6919" max="6920" width="11.42578125" style="7"/>
    <col min="6921" max="6921" width="9.140625" style="7" customWidth="1"/>
    <col min="6922" max="7168" width="11.42578125" style="7"/>
    <col min="7169" max="7169" width="4.85546875" style="7" customWidth="1"/>
    <col min="7170" max="7170" width="59.85546875" style="7" customWidth="1"/>
    <col min="7171" max="7171" width="9.42578125" style="7" customWidth="1"/>
    <col min="7172" max="7172" width="10" style="7" customWidth="1"/>
    <col min="7173" max="7173" width="11.42578125" style="7"/>
    <col min="7174" max="7174" width="18.140625" style="7" customWidth="1"/>
    <col min="7175" max="7176" width="11.42578125" style="7"/>
    <col min="7177" max="7177" width="9.140625" style="7" customWidth="1"/>
    <col min="7178" max="7424" width="11.42578125" style="7"/>
    <col min="7425" max="7425" width="4.85546875" style="7" customWidth="1"/>
    <col min="7426" max="7426" width="59.85546875" style="7" customWidth="1"/>
    <col min="7427" max="7427" width="9.42578125" style="7" customWidth="1"/>
    <col min="7428" max="7428" width="10" style="7" customWidth="1"/>
    <col min="7429" max="7429" width="11.42578125" style="7"/>
    <col min="7430" max="7430" width="18.140625" style="7" customWidth="1"/>
    <col min="7431" max="7432" width="11.42578125" style="7"/>
    <col min="7433" max="7433" width="9.140625" style="7" customWidth="1"/>
    <col min="7434" max="7680" width="11.42578125" style="7"/>
    <col min="7681" max="7681" width="4.85546875" style="7" customWidth="1"/>
    <col min="7682" max="7682" width="59.85546875" style="7" customWidth="1"/>
    <col min="7683" max="7683" width="9.42578125" style="7" customWidth="1"/>
    <col min="7684" max="7684" width="10" style="7" customWidth="1"/>
    <col min="7685" max="7685" width="11.42578125" style="7"/>
    <col min="7686" max="7686" width="18.140625" style="7" customWidth="1"/>
    <col min="7687" max="7688" width="11.42578125" style="7"/>
    <col min="7689" max="7689" width="9.140625" style="7" customWidth="1"/>
    <col min="7690" max="7936" width="11.42578125" style="7"/>
    <col min="7937" max="7937" width="4.85546875" style="7" customWidth="1"/>
    <col min="7938" max="7938" width="59.85546875" style="7" customWidth="1"/>
    <col min="7939" max="7939" width="9.42578125" style="7" customWidth="1"/>
    <col min="7940" max="7940" width="10" style="7" customWidth="1"/>
    <col min="7941" max="7941" width="11.42578125" style="7"/>
    <col min="7942" max="7942" width="18.140625" style="7" customWidth="1"/>
    <col min="7943" max="7944" width="11.42578125" style="7"/>
    <col min="7945" max="7945" width="9.140625" style="7" customWidth="1"/>
    <col min="7946" max="8192" width="11.42578125" style="7"/>
    <col min="8193" max="8193" width="4.85546875" style="7" customWidth="1"/>
    <col min="8194" max="8194" width="59.85546875" style="7" customWidth="1"/>
    <col min="8195" max="8195" width="9.42578125" style="7" customWidth="1"/>
    <col min="8196" max="8196" width="10" style="7" customWidth="1"/>
    <col min="8197" max="8197" width="11.42578125" style="7"/>
    <col min="8198" max="8198" width="18.140625" style="7" customWidth="1"/>
    <col min="8199" max="8200" width="11.42578125" style="7"/>
    <col min="8201" max="8201" width="9.140625" style="7" customWidth="1"/>
    <col min="8202" max="8448" width="11.42578125" style="7"/>
    <col min="8449" max="8449" width="4.85546875" style="7" customWidth="1"/>
    <col min="8450" max="8450" width="59.85546875" style="7" customWidth="1"/>
    <col min="8451" max="8451" width="9.42578125" style="7" customWidth="1"/>
    <col min="8452" max="8452" width="10" style="7" customWidth="1"/>
    <col min="8453" max="8453" width="11.42578125" style="7"/>
    <col min="8454" max="8454" width="18.140625" style="7" customWidth="1"/>
    <col min="8455" max="8456" width="11.42578125" style="7"/>
    <col min="8457" max="8457" width="9.140625" style="7" customWidth="1"/>
    <col min="8458" max="8704" width="11.42578125" style="7"/>
    <col min="8705" max="8705" width="4.85546875" style="7" customWidth="1"/>
    <col min="8706" max="8706" width="59.85546875" style="7" customWidth="1"/>
    <col min="8707" max="8707" width="9.42578125" style="7" customWidth="1"/>
    <col min="8708" max="8708" width="10" style="7" customWidth="1"/>
    <col min="8709" max="8709" width="11.42578125" style="7"/>
    <col min="8710" max="8710" width="18.140625" style="7" customWidth="1"/>
    <col min="8711" max="8712" width="11.42578125" style="7"/>
    <col min="8713" max="8713" width="9.140625" style="7" customWidth="1"/>
    <col min="8714" max="8960" width="11.42578125" style="7"/>
    <col min="8961" max="8961" width="4.85546875" style="7" customWidth="1"/>
    <col min="8962" max="8962" width="59.85546875" style="7" customWidth="1"/>
    <col min="8963" max="8963" width="9.42578125" style="7" customWidth="1"/>
    <col min="8964" max="8964" width="10" style="7" customWidth="1"/>
    <col min="8965" max="8965" width="11.42578125" style="7"/>
    <col min="8966" max="8966" width="18.140625" style="7" customWidth="1"/>
    <col min="8967" max="8968" width="11.42578125" style="7"/>
    <col min="8969" max="8969" width="9.140625" style="7" customWidth="1"/>
    <col min="8970" max="9216" width="11.42578125" style="7"/>
    <col min="9217" max="9217" width="4.85546875" style="7" customWidth="1"/>
    <col min="9218" max="9218" width="59.85546875" style="7" customWidth="1"/>
    <col min="9219" max="9219" width="9.42578125" style="7" customWidth="1"/>
    <col min="9220" max="9220" width="10" style="7" customWidth="1"/>
    <col min="9221" max="9221" width="11.42578125" style="7"/>
    <col min="9222" max="9222" width="18.140625" style="7" customWidth="1"/>
    <col min="9223" max="9224" width="11.42578125" style="7"/>
    <col min="9225" max="9225" width="9.140625" style="7" customWidth="1"/>
    <col min="9226" max="9472" width="11.42578125" style="7"/>
    <col min="9473" max="9473" width="4.85546875" style="7" customWidth="1"/>
    <col min="9474" max="9474" width="59.85546875" style="7" customWidth="1"/>
    <col min="9475" max="9475" width="9.42578125" style="7" customWidth="1"/>
    <col min="9476" max="9476" width="10" style="7" customWidth="1"/>
    <col min="9477" max="9477" width="11.42578125" style="7"/>
    <col min="9478" max="9478" width="18.140625" style="7" customWidth="1"/>
    <col min="9479" max="9480" width="11.42578125" style="7"/>
    <col min="9481" max="9481" width="9.140625" style="7" customWidth="1"/>
    <col min="9482" max="9728" width="11.42578125" style="7"/>
    <col min="9729" max="9729" width="4.85546875" style="7" customWidth="1"/>
    <col min="9730" max="9730" width="59.85546875" style="7" customWidth="1"/>
    <col min="9731" max="9731" width="9.42578125" style="7" customWidth="1"/>
    <col min="9732" max="9732" width="10" style="7" customWidth="1"/>
    <col min="9733" max="9733" width="11.42578125" style="7"/>
    <col min="9734" max="9734" width="18.140625" style="7" customWidth="1"/>
    <col min="9735" max="9736" width="11.42578125" style="7"/>
    <col min="9737" max="9737" width="9.140625" style="7" customWidth="1"/>
    <col min="9738" max="9984" width="11.42578125" style="7"/>
    <col min="9985" max="9985" width="4.85546875" style="7" customWidth="1"/>
    <col min="9986" max="9986" width="59.85546875" style="7" customWidth="1"/>
    <col min="9987" max="9987" width="9.42578125" style="7" customWidth="1"/>
    <col min="9988" max="9988" width="10" style="7" customWidth="1"/>
    <col min="9989" max="9989" width="11.42578125" style="7"/>
    <col min="9990" max="9990" width="18.140625" style="7" customWidth="1"/>
    <col min="9991" max="9992" width="11.42578125" style="7"/>
    <col min="9993" max="9993" width="9.140625" style="7" customWidth="1"/>
    <col min="9994" max="10240" width="11.42578125" style="7"/>
    <col min="10241" max="10241" width="4.85546875" style="7" customWidth="1"/>
    <col min="10242" max="10242" width="59.85546875" style="7" customWidth="1"/>
    <col min="10243" max="10243" width="9.42578125" style="7" customWidth="1"/>
    <col min="10244" max="10244" width="10" style="7" customWidth="1"/>
    <col min="10245" max="10245" width="11.42578125" style="7"/>
    <col min="10246" max="10246" width="18.140625" style="7" customWidth="1"/>
    <col min="10247" max="10248" width="11.42578125" style="7"/>
    <col min="10249" max="10249" width="9.140625" style="7" customWidth="1"/>
    <col min="10250" max="10496" width="11.42578125" style="7"/>
    <col min="10497" max="10497" width="4.85546875" style="7" customWidth="1"/>
    <col min="10498" max="10498" width="59.85546875" style="7" customWidth="1"/>
    <col min="10499" max="10499" width="9.42578125" style="7" customWidth="1"/>
    <col min="10500" max="10500" width="10" style="7" customWidth="1"/>
    <col min="10501" max="10501" width="11.42578125" style="7"/>
    <col min="10502" max="10502" width="18.140625" style="7" customWidth="1"/>
    <col min="10503" max="10504" width="11.42578125" style="7"/>
    <col min="10505" max="10505" width="9.140625" style="7" customWidth="1"/>
    <col min="10506" max="10752" width="11.42578125" style="7"/>
    <col min="10753" max="10753" width="4.85546875" style="7" customWidth="1"/>
    <col min="10754" max="10754" width="59.85546875" style="7" customWidth="1"/>
    <col min="10755" max="10755" width="9.42578125" style="7" customWidth="1"/>
    <col min="10756" max="10756" width="10" style="7" customWidth="1"/>
    <col min="10757" max="10757" width="11.42578125" style="7"/>
    <col min="10758" max="10758" width="18.140625" style="7" customWidth="1"/>
    <col min="10759" max="10760" width="11.42578125" style="7"/>
    <col min="10761" max="10761" width="9.140625" style="7" customWidth="1"/>
    <col min="10762" max="11008" width="11.42578125" style="7"/>
    <col min="11009" max="11009" width="4.85546875" style="7" customWidth="1"/>
    <col min="11010" max="11010" width="59.85546875" style="7" customWidth="1"/>
    <col min="11011" max="11011" width="9.42578125" style="7" customWidth="1"/>
    <col min="11012" max="11012" width="10" style="7" customWidth="1"/>
    <col min="11013" max="11013" width="11.42578125" style="7"/>
    <col min="11014" max="11014" width="18.140625" style="7" customWidth="1"/>
    <col min="11015" max="11016" width="11.42578125" style="7"/>
    <col min="11017" max="11017" width="9.140625" style="7" customWidth="1"/>
    <col min="11018" max="11264" width="11.42578125" style="7"/>
    <col min="11265" max="11265" width="4.85546875" style="7" customWidth="1"/>
    <col min="11266" max="11266" width="59.85546875" style="7" customWidth="1"/>
    <col min="11267" max="11267" width="9.42578125" style="7" customWidth="1"/>
    <col min="11268" max="11268" width="10" style="7" customWidth="1"/>
    <col min="11269" max="11269" width="11.42578125" style="7"/>
    <col min="11270" max="11270" width="18.140625" style="7" customWidth="1"/>
    <col min="11271" max="11272" width="11.42578125" style="7"/>
    <col min="11273" max="11273" width="9.140625" style="7" customWidth="1"/>
    <col min="11274" max="11520" width="11.42578125" style="7"/>
    <col min="11521" max="11521" width="4.85546875" style="7" customWidth="1"/>
    <col min="11522" max="11522" width="59.85546875" style="7" customWidth="1"/>
    <col min="11523" max="11523" width="9.42578125" style="7" customWidth="1"/>
    <col min="11524" max="11524" width="10" style="7" customWidth="1"/>
    <col min="11525" max="11525" width="11.42578125" style="7"/>
    <col min="11526" max="11526" width="18.140625" style="7" customWidth="1"/>
    <col min="11527" max="11528" width="11.42578125" style="7"/>
    <col min="11529" max="11529" width="9.140625" style="7" customWidth="1"/>
    <col min="11530" max="11776" width="11.42578125" style="7"/>
    <col min="11777" max="11777" width="4.85546875" style="7" customWidth="1"/>
    <col min="11778" max="11778" width="59.85546875" style="7" customWidth="1"/>
    <col min="11779" max="11779" width="9.42578125" style="7" customWidth="1"/>
    <col min="11780" max="11780" width="10" style="7" customWidth="1"/>
    <col min="11781" max="11781" width="11.42578125" style="7"/>
    <col min="11782" max="11782" width="18.140625" style="7" customWidth="1"/>
    <col min="11783" max="11784" width="11.42578125" style="7"/>
    <col min="11785" max="11785" width="9.140625" style="7" customWidth="1"/>
    <col min="11786" max="12032" width="11.42578125" style="7"/>
    <col min="12033" max="12033" width="4.85546875" style="7" customWidth="1"/>
    <col min="12034" max="12034" width="59.85546875" style="7" customWidth="1"/>
    <col min="12035" max="12035" width="9.42578125" style="7" customWidth="1"/>
    <col min="12036" max="12036" width="10" style="7" customWidth="1"/>
    <col min="12037" max="12037" width="11.42578125" style="7"/>
    <col min="12038" max="12038" width="18.140625" style="7" customWidth="1"/>
    <col min="12039" max="12040" width="11.42578125" style="7"/>
    <col min="12041" max="12041" width="9.140625" style="7" customWidth="1"/>
    <col min="12042" max="12288" width="11.42578125" style="7"/>
    <col min="12289" max="12289" width="4.85546875" style="7" customWidth="1"/>
    <col min="12290" max="12290" width="59.85546875" style="7" customWidth="1"/>
    <col min="12291" max="12291" width="9.42578125" style="7" customWidth="1"/>
    <col min="12292" max="12292" width="10" style="7" customWidth="1"/>
    <col min="12293" max="12293" width="11.42578125" style="7"/>
    <col min="12294" max="12294" width="18.140625" style="7" customWidth="1"/>
    <col min="12295" max="12296" width="11.42578125" style="7"/>
    <col min="12297" max="12297" width="9.140625" style="7" customWidth="1"/>
    <col min="12298" max="12544" width="11.42578125" style="7"/>
    <col min="12545" max="12545" width="4.85546875" style="7" customWidth="1"/>
    <col min="12546" max="12546" width="59.85546875" style="7" customWidth="1"/>
    <col min="12547" max="12547" width="9.42578125" style="7" customWidth="1"/>
    <col min="12548" max="12548" width="10" style="7" customWidth="1"/>
    <col min="12549" max="12549" width="11.42578125" style="7"/>
    <col min="12550" max="12550" width="18.140625" style="7" customWidth="1"/>
    <col min="12551" max="12552" width="11.42578125" style="7"/>
    <col min="12553" max="12553" width="9.140625" style="7" customWidth="1"/>
    <col min="12554" max="12800" width="11.42578125" style="7"/>
    <col min="12801" max="12801" width="4.85546875" style="7" customWidth="1"/>
    <col min="12802" max="12802" width="59.85546875" style="7" customWidth="1"/>
    <col min="12803" max="12803" width="9.42578125" style="7" customWidth="1"/>
    <col min="12804" max="12804" width="10" style="7" customWidth="1"/>
    <col min="12805" max="12805" width="11.42578125" style="7"/>
    <col min="12806" max="12806" width="18.140625" style="7" customWidth="1"/>
    <col min="12807" max="12808" width="11.42578125" style="7"/>
    <col min="12809" max="12809" width="9.140625" style="7" customWidth="1"/>
    <col min="12810" max="13056" width="11.42578125" style="7"/>
    <col min="13057" max="13057" width="4.85546875" style="7" customWidth="1"/>
    <col min="13058" max="13058" width="59.85546875" style="7" customWidth="1"/>
    <col min="13059" max="13059" width="9.42578125" style="7" customWidth="1"/>
    <col min="13060" max="13060" width="10" style="7" customWidth="1"/>
    <col min="13061" max="13061" width="11.42578125" style="7"/>
    <col min="13062" max="13062" width="18.140625" style="7" customWidth="1"/>
    <col min="13063" max="13064" width="11.42578125" style="7"/>
    <col min="13065" max="13065" width="9.140625" style="7" customWidth="1"/>
    <col min="13066" max="13312" width="11.42578125" style="7"/>
    <col min="13313" max="13313" width="4.85546875" style="7" customWidth="1"/>
    <col min="13314" max="13314" width="59.85546875" style="7" customWidth="1"/>
    <col min="13315" max="13315" width="9.42578125" style="7" customWidth="1"/>
    <col min="13316" max="13316" width="10" style="7" customWidth="1"/>
    <col min="13317" max="13317" width="11.42578125" style="7"/>
    <col min="13318" max="13318" width="18.140625" style="7" customWidth="1"/>
    <col min="13319" max="13320" width="11.42578125" style="7"/>
    <col min="13321" max="13321" width="9.140625" style="7" customWidth="1"/>
    <col min="13322" max="13568" width="11.42578125" style="7"/>
    <col min="13569" max="13569" width="4.85546875" style="7" customWidth="1"/>
    <col min="13570" max="13570" width="59.85546875" style="7" customWidth="1"/>
    <col min="13571" max="13571" width="9.42578125" style="7" customWidth="1"/>
    <col min="13572" max="13572" width="10" style="7" customWidth="1"/>
    <col min="13573" max="13573" width="11.42578125" style="7"/>
    <col min="13574" max="13574" width="18.140625" style="7" customWidth="1"/>
    <col min="13575" max="13576" width="11.42578125" style="7"/>
    <col min="13577" max="13577" width="9.140625" style="7" customWidth="1"/>
    <col min="13578" max="13824" width="11.42578125" style="7"/>
    <col min="13825" max="13825" width="4.85546875" style="7" customWidth="1"/>
    <col min="13826" max="13826" width="59.85546875" style="7" customWidth="1"/>
    <col min="13827" max="13827" width="9.42578125" style="7" customWidth="1"/>
    <col min="13828" max="13828" width="10" style="7" customWidth="1"/>
    <col min="13829" max="13829" width="11.42578125" style="7"/>
    <col min="13830" max="13830" width="18.140625" style="7" customWidth="1"/>
    <col min="13831" max="13832" width="11.42578125" style="7"/>
    <col min="13833" max="13833" width="9.140625" style="7" customWidth="1"/>
    <col min="13834" max="14080" width="11.42578125" style="7"/>
    <col min="14081" max="14081" width="4.85546875" style="7" customWidth="1"/>
    <col min="14082" max="14082" width="59.85546875" style="7" customWidth="1"/>
    <col min="14083" max="14083" width="9.42578125" style="7" customWidth="1"/>
    <col min="14084" max="14084" width="10" style="7" customWidth="1"/>
    <col min="14085" max="14085" width="11.42578125" style="7"/>
    <col min="14086" max="14086" width="18.140625" style="7" customWidth="1"/>
    <col min="14087" max="14088" width="11.42578125" style="7"/>
    <col min="14089" max="14089" width="9.140625" style="7" customWidth="1"/>
    <col min="14090" max="14336" width="11.42578125" style="7"/>
    <col min="14337" max="14337" width="4.85546875" style="7" customWidth="1"/>
    <col min="14338" max="14338" width="59.85546875" style="7" customWidth="1"/>
    <col min="14339" max="14339" width="9.42578125" style="7" customWidth="1"/>
    <col min="14340" max="14340" width="10" style="7" customWidth="1"/>
    <col min="14341" max="14341" width="11.42578125" style="7"/>
    <col min="14342" max="14342" width="18.140625" style="7" customWidth="1"/>
    <col min="14343" max="14344" width="11.42578125" style="7"/>
    <col min="14345" max="14345" width="9.140625" style="7" customWidth="1"/>
    <col min="14346" max="14592" width="11.42578125" style="7"/>
    <col min="14593" max="14593" width="4.85546875" style="7" customWidth="1"/>
    <col min="14594" max="14594" width="59.85546875" style="7" customWidth="1"/>
    <col min="14595" max="14595" width="9.42578125" style="7" customWidth="1"/>
    <col min="14596" max="14596" width="10" style="7" customWidth="1"/>
    <col min="14597" max="14597" width="11.42578125" style="7"/>
    <col min="14598" max="14598" width="18.140625" style="7" customWidth="1"/>
    <col min="14599" max="14600" width="11.42578125" style="7"/>
    <col min="14601" max="14601" width="9.140625" style="7" customWidth="1"/>
    <col min="14602" max="14848" width="11.42578125" style="7"/>
    <col min="14849" max="14849" width="4.85546875" style="7" customWidth="1"/>
    <col min="14850" max="14850" width="59.85546875" style="7" customWidth="1"/>
    <col min="14851" max="14851" width="9.42578125" style="7" customWidth="1"/>
    <col min="14852" max="14852" width="10" style="7" customWidth="1"/>
    <col min="14853" max="14853" width="11.42578125" style="7"/>
    <col min="14854" max="14854" width="18.140625" style="7" customWidth="1"/>
    <col min="14855" max="14856" width="11.42578125" style="7"/>
    <col min="14857" max="14857" width="9.140625" style="7" customWidth="1"/>
    <col min="14858" max="15104" width="11.42578125" style="7"/>
    <col min="15105" max="15105" width="4.85546875" style="7" customWidth="1"/>
    <col min="15106" max="15106" width="59.85546875" style="7" customWidth="1"/>
    <col min="15107" max="15107" width="9.42578125" style="7" customWidth="1"/>
    <col min="15108" max="15108" width="10" style="7" customWidth="1"/>
    <col min="15109" max="15109" width="11.42578125" style="7"/>
    <col min="15110" max="15110" width="18.140625" style="7" customWidth="1"/>
    <col min="15111" max="15112" width="11.42578125" style="7"/>
    <col min="15113" max="15113" width="9.140625" style="7" customWidth="1"/>
    <col min="15114" max="15360" width="11.42578125" style="7"/>
    <col min="15361" max="15361" width="4.85546875" style="7" customWidth="1"/>
    <col min="15362" max="15362" width="59.85546875" style="7" customWidth="1"/>
    <col min="15363" max="15363" width="9.42578125" style="7" customWidth="1"/>
    <col min="15364" max="15364" width="10" style="7" customWidth="1"/>
    <col min="15365" max="15365" width="11.42578125" style="7"/>
    <col min="15366" max="15366" width="18.140625" style="7" customWidth="1"/>
    <col min="15367" max="15368" width="11.42578125" style="7"/>
    <col min="15369" max="15369" width="9.140625" style="7" customWidth="1"/>
    <col min="15370" max="15616" width="11.42578125" style="7"/>
    <col min="15617" max="15617" width="4.85546875" style="7" customWidth="1"/>
    <col min="15618" max="15618" width="59.85546875" style="7" customWidth="1"/>
    <col min="15619" max="15619" width="9.42578125" style="7" customWidth="1"/>
    <col min="15620" max="15620" width="10" style="7" customWidth="1"/>
    <col min="15621" max="15621" width="11.42578125" style="7"/>
    <col min="15622" max="15622" width="18.140625" style="7" customWidth="1"/>
    <col min="15623" max="15624" width="11.42578125" style="7"/>
    <col min="15625" max="15625" width="9.140625" style="7" customWidth="1"/>
    <col min="15626" max="15872" width="11.42578125" style="7"/>
    <col min="15873" max="15873" width="4.85546875" style="7" customWidth="1"/>
    <col min="15874" max="15874" width="59.85546875" style="7" customWidth="1"/>
    <col min="15875" max="15875" width="9.42578125" style="7" customWidth="1"/>
    <col min="15876" max="15876" width="10" style="7" customWidth="1"/>
    <col min="15877" max="15877" width="11.42578125" style="7"/>
    <col min="15878" max="15878" width="18.140625" style="7" customWidth="1"/>
    <col min="15879" max="15880" width="11.42578125" style="7"/>
    <col min="15881" max="15881" width="9.140625" style="7" customWidth="1"/>
    <col min="15882" max="16128" width="11.42578125" style="7"/>
    <col min="16129" max="16129" width="4.85546875" style="7" customWidth="1"/>
    <col min="16130" max="16130" width="59.85546875" style="7" customWidth="1"/>
    <col min="16131" max="16131" width="9.42578125" style="7" customWidth="1"/>
    <col min="16132" max="16132" width="10" style="7" customWidth="1"/>
    <col min="16133" max="16133" width="11.42578125" style="7"/>
    <col min="16134" max="16134" width="18.140625" style="7" customWidth="1"/>
    <col min="16135" max="16136" width="11.42578125" style="7"/>
    <col min="16137" max="16137" width="9.140625" style="7" customWidth="1"/>
    <col min="16138" max="16384" width="11.42578125" style="7"/>
  </cols>
  <sheetData>
    <row r="1" spans="1:11" x14ac:dyDescent="0.2">
      <c r="A1" s="2" t="s">
        <v>132</v>
      </c>
      <c r="B1" s="3" t="s">
        <v>133</v>
      </c>
      <c r="C1" s="4" t="s">
        <v>134</v>
      </c>
      <c r="D1" s="3" t="s">
        <v>135</v>
      </c>
      <c r="E1" s="5" t="s">
        <v>136</v>
      </c>
      <c r="F1" s="6" t="s">
        <v>137</v>
      </c>
      <c r="K1" s="8"/>
    </row>
    <row r="2" spans="1:11" x14ac:dyDescent="0.2">
      <c r="A2" s="2">
        <v>1</v>
      </c>
      <c r="B2" s="3" t="s">
        <v>138</v>
      </c>
      <c r="C2" s="4" t="s">
        <v>139</v>
      </c>
      <c r="D2" s="3" t="s">
        <v>140</v>
      </c>
      <c r="E2" s="5"/>
      <c r="F2" s="6"/>
      <c r="K2" s="8"/>
    </row>
    <row r="3" spans="1:11" x14ac:dyDescent="0.2">
      <c r="A3" s="9"/>
      <c r="B3" s="10" t="s">
        <v>141</v>
      </c>
      <c r="C3" s="10" t="s">
        <v>142</v>
      </c>
      <c r="D3" s="10" t="s">
        <v>135</v>
      </c>
      <c r="E3" s="11" t="s">
        <v>136</v>
      </c>
      <c r="F3" s="11" t="s">
        <v>137</v>
      </c>
    </row>
    <row r="4" spans="1:11" x14ac:dyDescent="0.2">
      <c r="B4" s="7" t="s">
        <v>143</v>
      </c>
      <c r="C4" s="10" t="s">
        <v>144</v>
      </c>
      <c r="D4" s="12">
        <v>4.0000000000000001E-3</v>
      </c>
      <c r="E4" s="11">
        <v>77200</v>
      </c>
      <c r="F4" s="11">
        <f>D4*E4</f>
        <v>308.8</v>
      </c>
    </row>
    <row r="5" spans="1:11" x14ac:dyDescent="0.2">
      <c r="B5" s="7" t="s">
        <v>145</v>
      </c>
      <c r="C5" s="10" t="s">
        <v>140</v>
      </c>
      <c r="D5" s="12">
        <v>1</v>
      </c>
      <c r="E5" s="11">
        <v>8016.666666666667</v>
      </c>
      <c r="F5" s="11">
        <f>D5*E5</f>
        <v>8016.666666666667</v>
      </c>
    </row>
    <row r="6" spans="1:11" x14ac:dyDescent="0.2">
      <c r="B6" s="7" t="s">
        <v>146</v>
      </c>
      <c r="C6" s="10" t="s">
        <v>144</v>
      </c>
      <c r="D6" s="12">
        <v>4.0000000000000001E-3</v>
      </c>
      <c r="E6" s="11">
        <v>37250</v>
      </c>
      <c r="F6" s="11">
        <f>D6*E6</f>
        <v>149</v>
      </c>
    </row>
    <row r="7" spans="1:11" x14ac:dyDescent="0.2">
      <c r="B7" s="7" t="s">
        <v>147</v>
      </c>
      <c r="C7" s="10" t="s">
        <v>148</v>
      </c>
      <c r="D7" s="12">
        <v>0.2</v>
      </c>
      <c r="E7" s="11">
        <v>26041.4</v>
      </c>
      <c r="F7" s="11">
        <f>D7*E7</f>
        <v>5208.2800000000007</v>
      </c>
    </row>
    <row r="8" spans="1:11" x14ac:dyDescent="0.2">
      <c r="B8" s="7" t="s">
        <v>149</v>
      </c>
      <c r="C8" s="10" t="s">
        <v>150</v>
      </c>
      <c r="F8" s="11">
        <f>0.05*F7</f>
        <v>260.41400000000004</v>
      </c>
    </row>
    <row r="9" spans="1:11" s="13" customFormat="1" x14ac:dyDescent="0.2">
      <c r="B9" s="14" t="s">
        <v>151</v>
      </c>
      <c r="C9" s="15"/>
      <c r="D9" s="15"/>
      <c r="E9" s="16"/>
      <c r="F9" s="17">
        <f>SUM(F4:F8)</f>
        <v>13943.160666666668</v>
      </c>
    </row>
    <row r="10" spans="1:11" x14ac:dyDescent="0.2">
      <c r="A10" s="2">
        <v>2</v>
      </c>
      <c r="B10" s="3" t="s">
        <v>152</v>
      </c>
      <c r="C10" s="4" t="s">
        <v>139</v>
      </c>
      <c r="D10" s="3" t="s">
        <v>6</v>
      </c>
      <c r="E10" s="5"/>
      <c r="F10" s="6"/>
    </row>
    <row r="11" spans="1:11" x14ac:dyDescent="0.2">
      <c r="B11" s="10" t="s">
        <v>141</v>
      </c>
      <c r="C11" s="10" t="s">
        <v>142</v>
      </c>
      <c r="D11" s="10" t="s">
        <v>135</v>
      </c>
      <c r="E11" s="11" t="s">
        <v>136</v>
      </c>
      <c r="F11" s="11" t="s">
        <v>137</v>
      </c>
    </row>
    <row r="12" spans="1:11" x14ac:dyDescent="0.2">
      <c r="B12" s="7" t="s">
        <v>153</v>
      </c>
      <c r="C12" s="10" t="s">
        <v>148</v>
      </c>
      <c r="D12" s="12">
        <v>0.7</v>
      </c>
      <c r="E12" s="11">
        <v>13020.7</v>
      </c>
      <c r="F12" s="11">
        <f>D12*E12</f>
        <v>9114.49</v>
      </c>
    </row>
    <row r="13" spans="1:11" x14ac:dyDescent="0.2">
      <c r="B13" s="7" t="s">
        <v>154</v>
      </c>
      <c r="C13" s="10" t="s">
        <v>155</v>
      </c>
      <c r="D13" s="12">
        <v>7.0000000000000007E-2</v>
      </c>
      <c r="E13" s="11">
        <v>25000</v>
      </c>
      <c r="F13" s="11">
        <f>D13*E13</f>
        <v>1750.0000000000002</v>
      </c>
    </row>
    <row r="14" spans="1:11" x14ac:dyDescent="0.2">
      <c r="B14" s="7" t="s">
        <v>156</v>
      </c>
      <c r="C14" s="10" t="s">
        <v>157</v>
      </c>
      <c r="D14" s="12">
        <v>2.5000000000000001E-2</v>
      </c>
      <c r="E14" s="11">
        <v>85000</v>
      </c>
      <c r="F14" s="11">
        <f>D14*E14</f>
        <v>2125</v>
      </c>
    </row>
    <row r="15" spans="1:11" x14ac:dyDescent="0.2">
      <c r="B15" s="7" t="s">
        <v>149</v>
      </c>
      <c r="C15" s="10" t="s">
        <v>150</v>
      </c>
      <c r="D15" s="12"/>
      <c r="F15" s="11">
        <f>0.05*F12</f>
        <v>455.72450000000003</v>
      </c>
    </row>
    <row r="16" spans="1:11" s="13" customFormat="1" x14ac:dyDescent="0.2">
      <c r="B16" s="14" t="s">
        <v>151</v>
      </c>
      <c r="C16" s="15"/>
      <c r="D16" s="15"/>
      <c r="E16" s="16"/>
      <c r="F16" s="17">
        <f>SUM(F12:F15)</f>
        <v>13445.2145</v>
      </c>
    </row>
    <row r="17" spans="1:6" x14ac:dyDescent="0.2">
      <c r="A17" s="2">
        <v>3</v>
      </c>
      <c r="B17" s="3" t="s">
        <v>158</v>
      </c>
      <c r="C17" s="4" t="s">
        <v>139</v>
      </c>
      <c r="D17" s="3" t="s">
        <v>6</v>
      </c>
      <c r="E17" s="5"/>
      <c r="F17" s="6"/>
    </row>
    <row r="18" spans="1:6" x14ac:dyDescent="0.2">
      <c r="B18" s="10" t="s">
        <v>141</v>
      </c>
      <c r="C18" s="10" t="s">
        <v>142</v>
      </c>
      <c r="D18" s="10" t="s">
        <v>135</v>
      </c>
      <c r="E18" s="11" t="s">
        <v>136</v>
      </c>
      <c r="F18" s="11" t="s">
        <v>137</v>
      </c>
    </row>
    <row r="19" spans="1:6" x14ac:dyDescent="0.2">
      <c r="B19" s="7" t="s">
        <v>159</v>
      </c>
      <c r="C19" s="10" t="s">
        <v>148</v>
      </c>
      <c r="D19" s="12">
        <v>0.9</v>
      </c>
      <c r="E19" s="11">
        <v>6510.35</v>
      </c>
      <c r="F19" s="11">
        <f>D19*E19</f>
        <v>5859.3150000000005</v>
      </c>
    </row>
    <row r="20" spans="1:6" x14ac:dyDescent="0.2">
      <c r="B20" s="7" t="s">
        <v>154</v>
      </c>
      <c r="C20" s="10" t="s">
        <v>155</v>
      </c>
      <c r="D20" s="12">
        <v>2.5000000000000001E-2</v>
      </c>
      <c r="E20" s="11">
        <v>25000</v>
      </c>
      <c r="F20" s="11">
        <f>D20*E20</f>
        <v>625</v>
      </c>
    </row>
    <row r="21" spans="1:6" x14ac:dyDescent="0.2">
      <c r="B21" s="7" t="s">
        <v>156</v>
      </c>
      <c r="C21" s="10" t="s">
        <v>157</v>
      </c>
      <c r="D21" s="12">
        <v>8.0000000000000002E-3</v>
      </c>
      <c r="E21" s="11">
        <v>85000</v>
      </c>
      <c r="F21" s="11">
        <f>D21*E21</f>
        <v>680</v>
      </c>
    </row>
    <row r="22" spans="1:6" x14ac:dyDescent="0.2">
      <c r="B22" s="7" t="s">
        <v>149</v>
      </c>
      <c r="C22" s="10" t="s">
        <v>150</v>
      </c>
      <c r="D22" s="12"/>
      <c r="F22" s="11">
        <f>0.05*F19</f>
        <v>292.96575000000001</v>
      </c>
    </row>
    <row r="23" spans="1:6" s="13" customFormat="1" x14ac:dyDescent="0.2">
      <c r="B23" s="14" t="s">
        <v>151</v>
      </c>
      <c r="C23" s="15"/>
      <c r="D23" s="15"/>
      <c r="E23" s="16"/>
      <c r="F23" s="17">
        <f>SUM(F19:F22)</f>
        <v>7457.2807500000008</v>
      </c>
    </row>
    <row r="24" spans="1:6" x14ac:dyDescent="0.2">
      <c r="A24" s="2">
        <v>4</v>
      </c>
      <c r="B24" s="3" t="s">
        <v>160</v>
      </c>
      <c r="C24" s="4" t="s">
        <v>139</v>
      </c>
      <c r="D24" s="3" t="s">
        <v>6</v>
      </c>
      <c r="E24" s="5"/>
      <c r="F24" s="6"/>
    </row>
    <row r="25" spans="1:6" x14ac:dyDescent="0.2">
      <c r="B25" s="10" t="s">
        <v>141</v>
      </c>
      <c r="C25" s="10" t="s">
        <v>142</v>
      </c>
      <c r="D25" s="10" t="s">
        <v>135</v>
      </c>
      <c r="E25" s="11" t="s">
        <v>136</v>
      </c>
      <c r="F25" s="11" t="s">
        <v>137</v>
      </c>
    </row>
    <row r="26" spans="1:6" x14ac:dyDescent="0.2">
      <c r="B26" s="7" t="s">
        <v>153</v>
      </c>
      <c r="C26" s="10" t="s">
        <v>148</v>
      </c>
      <c r="D26" s="12">
        <v>0.65</v>
      </c>
      <c r="E26" s="11">
        <v>13020.7</v>
      </c>
      <c r="F26" s="11">
        <f>D26*E26</f>
        <v>8463.4549999999999</v>
      </c>
    </row>
    <row r="27" spans="1:6" x14ac:dyDescent="0.2">
      <c r="B27" s="7" t="s">
        <v>154</v>
      </c>
      <c r="C27" s="10" t="s">
        <v>155</v>
      </c>
      <c r="D27" s="12">
        <v>3.5000000000000003E-2</v>
      </c>
      <c r="E27" s="11">
        <v>25000</v>
      </c>
      <c r="F27" s="11">
        <f>+D27*E27</f>
        <v>875.00000000000011</v>
      </c>
    </row>
    <row r="28" spans="1:6" x14ac:dyDescent="0.2">
      <c r="B28" s="7" t="s">
        <v>156</v>
      </c>
      <c r="C28" s="10" t="s">
        <v>157</v>
      </c>
      <c r="D28" s="12">
        <v>8.0000000000000002E-3</v>
      </c>
      <c r="E28" s="11">
        <v>85000</v>
      </c>
      <c r="F28" s="11">
        <f>D28*E28</f>
        <v>680</v>
      </c>
    </row>
    <row r="29" spans="1:6" x14ac:dyDescent="0.2">
      <c r="B29" s="7" t="s">
        <v>161</v>
      </c>
      <c r="C29" s="10" t="s">
        <v>162</v>
      </c>
      <c r="D29" s="12">
        <v>0.1</v>
      </c>
      <c r="E29" s="11">
        <v>1200</v>
      </c>
      <c r="F29" s="11">
        <f>+D29*E29</f>
        <v>120</v>
      </c>
    </row>
    <row r="30" spans="1:6" s="13" customFormat="1" x14ac:dyDescent="0.2">
      <c r="A30" s="7"/>
      <c r="B30" s="7" t="s">
        <v>149</v>
      </c>
      <c r="C30" s="10" t="s">
        <v>150</v>
      </c>
      <c r="D30" s="12"/>
      <c r="E30" s="11"/>
      <c r="F30" s="11">
        <f>0.05*F26</f>
        <v>423.17275000000001</v>
      </c>
    </row>
    <row r="31" spans="1:6" x14ac:dyDescent="0.2">
      <c r="A31" s="13"/>
      <c r="B31" s="14" t="s">
        <v>151</v>
      </c>
      <c r="C31" s="15"/>
      <c r="D31" s="15"/>
      <c r="E31" s="16"/>
      <c r="F31" s="17">
        <f>SUM(F26:F30)</f>
        <v>10561.62775</v>
      </c>
    </row>
    <row r="32" spans="1:6" x14ac:dyDescent="0.2">
      <c r="A32" s="2">
        <v>5</v>
      </c>
      <c r="B32" s="18" t="s">
        <v>163</v>
      </c>
      <c r="C32" s="4" t="s">
        <v>139</v>
      </c>
      <c r="D32" s="3" t="s">
        <v>140</v>
      </c>
      <c r="E32" s="5"/>
      <c r="F32" s="6"/>
    </row>
    <row r="33" spans="1:6" x14ac:dyDescent="0.2">
      <c r="B33" s="10" t="s">
        <v>141</v>
      </c>
      <c r="C33" s="10" t="s">
        <v>142</v>
      </c>
      <c r="D33" s="10" t="s">
        <v>135</v>
      </c>
      <c r="E33" s="11" t="s">
        <v>136</v>
      </c>
      <c r="F33" s="11" t="s">
        <v>137</v>
      </c>
    </row>
    <row r="34" spans="1:6" x14ac:dyDescent="0.2">
      <c r="B34" s="7" t="s">
        <v>159</v>
      </c>
      <c r="C34" s="10" t="s">
        <v>148</v>
      </c>
      <c r="D34" s="12">
        <v>0.3</v>
      </c>
      <c r="E34" s="11">
        <v>13020.7</v>
      </c>
      <c r="F34" s="11">
        <f>D34*E34</f>
        <v>3906.21</v>
      </c>
    </row>
    <row r="35" spans="1:6" x14ac:dyDescent="0.2">
      <c r="B35" s="7" t="s">
        <v>154</v>
      </c>
      <c r="C35" s="10" t="s">
        <v>155</v>
      </c>
      <c r="D35" s="12">
        <v>0.02</v>
      </c>
      <c r="E35" s="11">
        <v>25000</v>
      </c>
      <c r="F35" s="11">
        <f>+D35*E35</f>
        <v>500</v>
      </c>
    </row>
    <row r="36" spans="1:6" x14ac:dyDescent="0.2">
      <c r="B36" s="7" t="s">
        <v>156</v>
      </c>
      <c r="C36" s="10" t="s">
        <v>157</v>
      </c>
      <c r="D36" s="12">
        <v>0.02</v>
      </c>
      <c r="E36" s="11">
        <v>60000</v>
      </c>
      <c r="F36" s="11">
        <f>D36*E36</f>
        <v>1200</v>
      </c>
    </row>
    <row r="37" spans="1:6" s="13" customFormat="1" x14ac:dyDescent="0.2">
      <c r="A37" s="7"/>
      <c r="B37" s="7" t="s">
        <v>149</v>
      </c>
      <c r="C37" s="10" t="s">
        <v>150</v>
      </c>
      <c r="D37" s="12"/>
      <c r="E37" s="11"/>
      <c r="F37" s="11">
        <f>0.05*F34</f>
        <v>195.31050000000002</v>
      </c>
    </row>
    <row r="38" spans="1:6" x14ac:dyDescent="0.2">
      <c r="A38" s="13"/>
      <c r="B38" s="14" t="s">
        <v>151</v>
      </c>
      <c r="C38" s="15"/>
      <c r="D38" s="15"/>
      <c r="E38" s="16"/>
      <c r="F38" s="17">
        <f>SUM(F34:F37)</f>
        <v>5801.5204999999996</v>
      </c>
    </row>
    <row r="39" spans="1:6" x14ac:dyDescent="0.2">
      <c r="A39" s="2">
        <v>6</v>
      </c>
      <c r="B39" s="3" t="s">
        <v>165</v>
      </c>
      <c r="C39" s="4" t="s">
        <v>139</v>
      </c>
      <c r="D39" s="3" t="s">
        <v>6</v>
      </c>
      <c r="E39" s="5"/>
      <c r="F39" s="6"/>
    </row>
    <row r="40" spans="1:6" x14ac:dyDescent="0.2">
      <c r="B40" s="10" t="s">
        <v>141</v>
      </c>
      <c r="C40" s="10" t="s">
        <v>142</v>
      </c>
      <c r="D40" s="10" t="s">
        <v>135</v>
      </c>
      <c r="E40" s="11" t="s">
        <v>136</v>
      </c>
      <c r="F40" s="11" t="s">
        <v>137</v>
      </c>
    </row>
    <row r="41" spans="1:6" x14ac:dyDescent="0.2">
      <c r="B41" s="7" t="s">
        <v>166</v>
      </c>
      <c r="C41" s="10" t="s">
        <v>148</v>
      </c>
      <c r="D41" s="12">
        <v>0.7</v>
      </c>
      <c r="E41" s="11">
        <v>13020.7</v>
      </c>
      <c r="F41" s="11">
        <f>D41*E41</f>
        <v>9114.49</v>
      </c>
    </row>
    <row r="42" spans="1:6" x14ac:dyDescent="0.2">
      <c r="B42" s="7" t="s">
        <v>154</v>
      </c>
      <c r="C42" s="10" t="s">
        <v>155</v>
      </c>
      <c r="D42" s="12">
        <v>0.1</v>
      </c>
      <c r="E42" s="11">
        <v>25000</v>
      </c>
      <c r="F42" s="11">
        <f>+D42*E42</f>
        <v>2500</v>
      </c>
    </row>
    <row r="43" spans="1:6" x14ac:dyDescent="0.2">
      <c r="B43" s="7" t="s">
        <v>156</v>
      </c>
      <c r="C43" s="10" t="s">
        <v>157</v>
      </c>
      <c r="D43" s="12">
        <v>2.3E-2</v>
      </c>
      <c r="E43" s="11">
        <v>85000</v>
      </c>
      <c r="F43" s="11">
        <f>D43*E43</f>
        <v>1955</v>
      </c>
    </row>
    <row r="44" spans="1:6" s="13" customFormat="1" x14ac:dyDescent="0.2">
      <c r="A44" s="7"/>
      <c r="B44" s="7" t="s">
        <v>149</v>
      </c>
      <c r="C44" s="10" t="s">
        <v>150</v>
      </c>
      <c r="D44" s="12"/>
      <c r="E44" s="11"/>
      <c r="F44" s="11">
        <f>0.05*F41</f>
        <v>455.72450000000003</v>
      </c>
    </row>
    <row r="45" spans="1:6" x14ac:dyDescent="0.2">
      <c r="A45" s="13"/>
      <c r="B45" s="14" t="s">
        <v>151</v>
      </c>
      <c r="C45" s="15"/>
      <c r="D45" s="15"/>
      <c r="E45" s="16"/>
      <c r="F45" s="17">
        <f>SUM(F41:F44)</f>
        <v>14025.2145</v>
      </c>
    </row>
    <row r="46" spans="1:6" x14ac:dyDescent="0.2">
      <c r="A46" s="2">
        <v>7</v>
      </c>
      <c r="B46" s="3" t="s">
        <v>167</v>
      </c>
      <c r="C46" s="4" t="s">
        <v>139</v>
      </c>
      <c r="D46" s="3" t="s">
        <v>140</v>
      </c>
      <c r="E46" s="5"/>
      <c r="F46" s="6"/>
    </row>
    <row r="47" spans="1:6" x14ac:dyDescent="0.2">
      <c r="B47" s="10" t="s">
        <v>141</v>
      </c>
      <c r="C47" s="10" t="s">
        <v>142</v>
      </c>
      <c r="D47" s="10" t="s">
        <v>135</v>
      </c>
      <c r="E47" s="11" t="s">
        <v>136</v>
      </c>
      <c r="F47" s="11" t="s">
        <v>137</v>
      </c>
    </row>
    <row r="48" spans="1:6" x14ac:dyDescent="0.2">
      <c r="B48" s="7" t="s">
        <v>166</v>
      </c>
      <c r="C48" s="10" t="s">
        <v>148</v>
      </c>
      <c r="D48" s="12">
        <v>0.7</v>
      </c>
      <c r="E48" s="11">
        <v>13020.7</v>
      </c>
      <c r="F48" s="11">
        <f>D48*E48</f>
        <v>9114.49</v>
      </c>
    </row>
    <row r="49" spans="1:6" x14ac:dyDescent="0.2">
      <c r="B49" s="7" t="s">
        <v>154</v>
      </c>
      <c r="C49" s="10" t="s">
        <v>155</v>
      </c>
      <c r="D49" s="12">
        <v>0.1</v>
      </c>
      <c r="E49" s="11">
        <v>25000</v>
      </c>
      <c r="F49" s="11">
        <f>+D49*E49</f>
        <v>2500</v>
      </c>
    </row>
    <row r="50" spans="1:6" x14ac:dyDescent="0.2">
      <c r="B50" s="7" t="s">
        <v>156</v>
      </c>
      <c r="C50" s="10" t="s">
        <v>157</v>
      </c>
      <c r="D50" s="12">
        <v>0.06</v>
      </c>
      <c r="E50" s="11">
        <v>85000</v>
      </c>
      <c r="F50" s="11">
        <f>D50*E50</f>
        <v>5100</v>
      </c>
    </row>
    <row r="51" spans="1:6" s="13" customFormat="1" x14ac:dyDescent="0.2">
      <c r="A51" s="7"/>
      <c r="B51" s="7" t="s">
        <v>149</v>
      </c>
      <c r="C51" s="10" t="s">
        <v>150</v>
      </c>
      <c r="D51" s="12"/>
      <c r="E51" s="11"/>
      <c r="F51" s="11">
        <f>0.05*F48</f>
        <v>455.72450000000003</v>
      </c>
    </row>
    <row r="52" spans="1:6" x14ac:dyDescent="0.2">
      <c r="A52" s="13"/>
      <c r="B52" s="14" t="s">
        <v>151</v>
      </c>
      <c r="C52" s="15"/>
      <c r="D52" s="15"/>
      <c r="E52" s="16"/>
      <c r="F52" s="17">
        <f>SUM(F48:F51)</f>
        <v>17170.214499999998</v>
      </c>
    </row>
    <row r="53" spans="1:6" x14ac:dyDescent="0.2">
      <c r="A53" s="2">
        <v>8</v>
      </c>
      <c r="B53" s="3" t="s">
        <v>168</v>
      </c>
      <c r="C53" s="4" t="s">
        <v>139</v>
      </c>
      <c r="D53" s="3" t="s">
        <v>6</v>
      </c>
      <c r="E53" s="5"/>
      <c r="F53" s="6"/>
    </row>
    <row r="54" spans="1:6" x14ac:dyDescent="0.2">
      <c r="B54" s="10" t="s">
        <v>141</v>
      </c>
      <c r="C54" s="10" t="s">
        <v>142</v>
      </c>
      <c r="D54" s="10" t="s">
        <v>135</v>
      </c>
      <c r="E54" s="11" t="s">
        <v>136</v>
      </c>
      <c r="F54" s="11" t="s">
        <v>137</v>
      </c>
    </row>
    <row r="55" spans="1:6" x14ac:dyDescent="0.2">
      <c r="B55" s="7" t="s">
        <v>169</v>
      </c>
      <c r="C55" s="10" t="s">
        <v>148</v>
      </c>
      <c r="D55" s="12">
        <v>1</v>
      </c>
      <c r="E55" s="11">
        <v>19531.050000000003</v>
      </c>
      <c r="F55" s="11">
        <f>D55*E55</f>
        <v>19531.050000000003</v>
      </c>
    </row>
    <row r="56" spans="1:6" x14ac:dyDescent="0.2">
      <c r="B56" s="7" t="s">
        <v>156</v>
      </c>
      <c r="C56" s="10" t="s">
        <v>157</v>
      </c>
      <c r="D56" s="12">
        <v>2E-3</v>
      </c>
      <c r="E56" s="11">
        <v>85000</v>
      </c>
      <c r="F56" s="11">
        <f>D56*E56</f>
        <v>170</v>
      </c>
    </row>
    <row r="57" spans="1:6" s="13" customFormat="1" x14ac:dyDescent="0.2">
      <c r="A57" s="7"/>
      <c r="B57" s="7" t="s">
        <v>149</v>
      </c>
      <c r="C57" s="10" t="s">
        <v>150</v>
      </c>
      <c r="D57" s="12"/>
      <c r="E57" s="11"/>
      <c r="F57" s="11">
        <f>0.05*F55</f>
        <v>976.55250000000024</v>
      </c>
    </row>
    <row r="58" spans="1:6" x14ac:dyDescent="0.2">
      <c r="A58" s="13"/>
      <c r="B58" s="14" t="s">
        <v>151</v>
      </c>
      <c r="C58" s="15"/>
      <c r="D58" s="15"/>
      <c r="E58" s="16"/>
      <c r="F58" s="17">
        <f>SUM(F55:F57)</f>
        <v>20677.602500000005</v>
      </c>
    </row>
    <row r="59" spans="1:6" x14ac:dyDescent="0.2">
      <c r="A59" s="2">
        <v>9</v>
      </c>
      <c r="B59" s="3" t="s">
        <v>170</v>
      </c>
      <c r="C59" s="4" t="s">
        <v>139</v>
      </c>
      <c r="D59" s="3" t="s">
        <v>6</v>
      </c>
      <c r="E59" s="5"/>
      <c r="F59" s="6"/>
    </row>
    <row r="60" spans="1:6" x14ac:dyDescent="0.2">
      <c r="B60" s="10" t="s">
        <v>141</v>
      </c>
      <c r="C60" s="10" t="s">
        <v>142</v>
      </c>
      <c r="D60" s="10" t="s">
        <v>135</v>
      </c>
      <c r="E60" s="11" t="s">
        <v>136</v>
      </c>
      <c r="F60" s="11" t="s">
        <v>137</v>
      </c>
    </row>
    <row r="61" spans="1:6" x14ac:dyDescent="0.2">
      <c r="B61" s="7" t="s">
        <v>159</v>
      </c>
      <c r="C61" s="10" t="s">
        <v>148</v>
      </c>
      <c r="D61" s="12">
        <v>0.55000000000000004</v>
      </c>
      <c r="E61" s="11">
        <v>13020.7</v>
      </c>
      <c r="F61" s="11">
        <f>D61*E61</f>
        <v>7161.3850000000011</v>
      </c>
    </row>
    <row r="62" spans="1:6" x14ac:dyDescent="0.2">
      <c r="B62" s="7" t="s">
        <v>154</v>
      </c>
      <c r="C62" s="10" t="s">
        <v>155</v>
      </c>
      <c r="D62" s="12">
        <v>0.12</v>
      </c>
      <c r="E62" s="11">
        <v>25000</v>
      </c>
      <c r="F62" s="11">
        <f>+D62*E62</f>
        <v>3000</v>
      </c>
    </row>
    <row r="63" spans="1:6" x14ac:dyDescent="0.2">
      <c r="B63" s="7" t="s">
        <v>156</v>
      </c>
      <c r="C63" s="10" t="s">
        <v>157</v>
      </c>
      <c r="D63" s="12">
        <v>0.04</v>
      </c>
      <c r="E63" s="11">
        <v>85000</v>
      </c>
      <c r="F63" s="11">
        <f>D63*E63</f>
        <v>3400</v>
      </c>
    </row>
    <row r="64" spans="1:6" s="13" customFormat="1" x14ac:dyDescent="0.2">
      <c r="A64" s="7"/>
      <c r="B64" s="7" t="s">
        <v>149</v>
      </c>
      <c r="C64" s="10" t="s">
        <v>150</v>
      </c>
      <c r="D64" s="12"/>
      <c r="E64" s="11"/>
      <c r="F64" s="11">
        <f>0.05*F61</f>
        <v>358.06925000000007</v>
      </c>
    </row>
    <row r="65" spans="1:6" x14ac:dyDescent="0.2">
      <c r="A65" s="13"/>
      <c r="B65" s="14" t="s">
        <v>151</v>
      </c>
      <c r="C65" s="15"/>
      <c r="D65" s="15"/>
      <c r="E65" s="16"/>
      <c r="F65" s="17">
        <f>SUM(F61:F64)</f>
        <v>13919.454250000003</v>
      </c>
    </row>
    <row r="66" spans="1:6" x14ac:dyDescent="0.2">
      <c r="A66" s="2">
        <v>10</v>
      </c>
      <c r="B66" s="19" t="s">
        <v>171</v>
      </c>
      <c r="C66" s="20" t="s">
        <v>139</v>
      </c>
      <c r="D66" s="21" t="s">
        <v>142</v>
      </c>
      <c r="E66" s="22"/>
      <c r="F66" s="23"/>
    </row>
    <row r="67" spans="1:6" ht="15" x14ac:dyDescent="0.25">
      <c r="B67" s="24" t="s">
        <v>172</v>
      </c>
      <c r="C67" s="25" t="s">
        <v>142</v>
      </c>
      <c r="D67" s="26" t="s">
        <v>173</v>
      </c>
      <c r="E67" s="27" t="s">
        <v>136</v>
      </c>
      <c r="F67" s="28"/>
    </row>
    <row r="68" spans="1:6" ht="15" x14ac:dyDescent="0.25">
      <c r="B68" s="24" t="s">
        <v>174</v>
      </c>
      <c r="C68" s="25" t="s">
        <v>148</v>
      </c>
      <c r="D68" s="26">
        <v>2</v>
      </c>
      <c r="E68" s="27">
        <v>6510.35</v>
      </c>
      <c r="F68" s="28">
        <f>D68*E68</f>
        <v>13020.7</v>
      </c>
    </row>
    <row r="69" spans="1:6" ht="15" x14ac:dyDescent="0.25">
      <c r="B69" s="24" t="s">
        <v>175</v>
      </c>
      <c r="C69" s="25" t="s">
        <v>176</v>
      </c>
      <c r="D69" s="26">
        <v>0.1</v>
      </c>
      <c r="E69" s="27">
        <v>85000</v>
      </c>
      <c r="F69" s="28">
        <f>D69*E69</f>
        <v>8500</v>
      </c>
    </row>
    <row r="70" spans="1:6" s="13" customFormat="1" ht="15" x14ac:dyDescent="0.25">
      <c r="A70" s="7"/>
      <c r="B70" s="24" t="s">
        <v>177</v>
      </c>
      <c r="C70" s="25" t="s">
        <v>178</v>
      </c>
      <c r="D70" s="26"/>
      <c r="E70" s="27"/>
      <c r="F70" s="28">
        <f>0.05*F68</f>
        <v>651.03500000000008</v>
      </c>
    </row>
    <row r="71" spans="1:6" x14ac:dyDescent="0.2">
      <c r="A71" s="13"/>
      <c r="B71" s="14" t="s">
        <v>151</v>
      </c>
      <c r="C71" s="29"/>
      <c r="D71" s="30"/>
      <c r="E71" s="31"/>
      <c r="F71" s="32">
        <f>SUM(F68:F70)</f>
        <v>22171.735000000001</v>
      </c>
    </row>
    <row r="72" spans="1:6" x14ac:dyDescent="0.2">
      <c r="A72" s="13"/>
      <c r="B72" s="14"/>
      <c r="C72" s="29"/>
      <c r="D72" s="30"/>
      <c r="E72" s="31"/>
      <c r="F72" s="32"/>
    </row>
    <row r="73" spans="1:6" x14ac:dyDescent="0.2">
      <c r="A73" s="2">
        <v>11</v>
      </c>
      <c r="B73" s="3" t="s">
        <v>179</v>
      </c>
      <c r="C73" s="4" t="s">
        <v>139</v>
      </c>
      <c r="D73" s="3" t="s">
        <v>140</v>
      </c>
      <c r="E73" s="5"/>
      <c r="F73" s="6"/>
    </row>
    <row r="74" spans="1:6" x14ac:dyDescent="0.2">
      <c r="B74" s="10" t="s">
        <v>141</v>
      </c>
      <c r="C74" s="10" t="s">
        <v>142</v>
      </c>
      <c r="D74" s="10" t="s">
        <v>135</v>
      </c>
      <c r="E74" s="11" t="s">
        <v>136</v>
      </c>
      <c r="F74" s="11" t="s">
        <v>137</v>
      </c>
    </row>
    <row r="75" spans="1:6" x14ac:dyDescent="0.2">
      <c r="B75" s="7" t="s">
        <v>159</v>
      </c>
      <c r="C75" s="10" t="s">
        <v>148</v>
      </c>
      <c r="D75" s="12">
        <v>0.2</v>
      </c>
      <c r="E75" s="11">
        <v>13020.7</v>
      </c>
      <c r="F75" s="11">
        <f>D75*E75</f>
        <v>2604.1400000000003</v>
      </c>
    </row>
    <row r="76" spans="1:6" x14ac:dyDescent="0.2">
      <c r="B76" s="7" t="s">
        <v>156</v>
      </c>
      <c r="C76" s="10" t="s">
        <v>157</v>
      </c>
      <c r="D76" s="12">
        <v>1.0999999999999999E-2</v>
      </c>
      <c r="E76" s="11">
        <v>85000</v>
      </c>
      <c r="F76" s="11">
        <f>D76*E76</f>
        <v>935</v>
      </c>
    </row>
    <row r="77" spans="1:6" s="13" customFormat="1" x14ac:dyDescent="0.2">
      <c r="A77" s="7"/>
      <c r="B77" s="7" t="s">
        <v>149</v>
      </c>
      <c r="C77" s="10" t="s">
        <v>150</v>
      </c>
      <c r="D77" s="12"/>
      <c r="E77" s="11"/>
      <c r="F77" s="11">
        <f>0.05*F75</f>
        <v>130.20700000000002</v>
      </c>
    </row>
    <row r="78" spans="1:6" x14ac:dyDescent="0.2">
      <c r="A78" s="13"/>
      <c r="B78" s="14" t="s">
        <v>151</v>
      </c>
      <c r="C78" s="15"/>
      <c r="D78" s="15"/>
      <c r="E78" s="16"/>
      <c r="F78" s="17">
        <f>SUM(F75:F77)</f>
        <v>3669.3470000000002</v>
      </c>
    </row>
    <row r="79" spans="1:6" x14ac:dyDescent="0.2">
      <c r="A79" s="13"/>
      <c r="B79" s="14"/>
      <c r="C79" s="15"/>
      <c r="D79" s="15"/>
      <c r="E79" s="16"/>
      <c r="F79" s="17"/>
    </row>
    <row r="80" spans="1:6" x14ac:dyDescent="0.2">
      <c r="A80" s="2">
        <v>12</v>
      </c>
      <c r="B80" s="3" t="s">
        <v>180</v>
      </c>
      <c r="C80" s="4" t="s">
        <v>139</v>
      </c>
      <c r="D80" s="3" t="s">
        <v>6</v>
      </c>
      <c r="E80" s="5"/>
      <c r="F80" s="6"/>
    </row>
    <row r="81" spans="1:6" x14ac:dyDescent="0.2">
      <c r="B81" s="10" t="s">
        <v>141</v>
      </c>
      <c r="C81" s="10" t="s">
        <v>142</v>
      </c>
      <c r="D81" s="10" t="s">
        <v>135</v>
      </c>
      <c r="E81" s="11" t="s">
        <v>136</v>
      </c>
      <c r="F81" s="11" t="s">
        <v>137</v>
      </c>
    </row>
    <row r="82" spans="1:6" x14ac:dyDescent="0.2">
      <c r="B82" s="7" t="s">
        <v>181</v>
      </c>
      <c r="C82" s="10" t="s">
        <v>148</v>
      </c>
      <c r="D82" s="12">
        <v>0.25</v>
      </c>
      <c r="E82" s="11">
        <v>26041.4</v>
      </c>
      <c r="F82" s="11">
        <f>D82*E82</f>
        <v>6510.35</v>
      </c>
    </row>
    <row r="83" spans="1:6" x14ac:dyDescent="0.2">
      <c r="B83" s="7" t="s">
        <v>149</v>
      </c>
      <c r="C83" s="10" t="s">
        <v>150</v>
      </c>
      <c r="D83" s="12"/>
      <c r="F83" s="11">
        <f>+F82*0.05</f>
        <v>325.51750000000004</v>
      </c>
    </row>
    <row r="84" spans="1:6" x14ac:dyDescent="0.2">
      <c r="A84" s="13"/>
      <c r="B84" s="14" t="s">
        <v>151</v>
      </c>
      <c r="C84" s="15"/>
      <c r="D84" s="15"/>
      <c r="E84" s="16"/>
      <c r="F84" s="17">
        <f>SUM(F82:F83)</f>
        <v>6835.8675000000003</v>
      </c>
    </row>
    <row r="85" spans="1:6" x14ac:dyDescent="0.2">
      <c r="A85" s="2">
        <v>13</v>
      </c>
      <c r="B85" s="3" t="s">
        <v>183</v>
      </c>
      <c r="C85" s="4" t="s">
        <v>139</v>
      </c>
      <c r="D85" s="3" t="s">
        <v>6</v>
      </c>
      <c r="E85" s="5"/>
      <c r="F85" s="6"/>
    </row>
    <row r="86" spans="1:6" x14ac:dyDescent="0.2">
      <c r="B86" s="10" t="s">
        <v>141</v>
      </c>
      <c r="C86" s="10" t="s">
        <v>142</v>
      </c>
      <c r="D86" s="10" t="s">
        <v>135</v>
      </c>
      <c r="E86" s="11" t="s">
        <v>136</v>
      </c>
      <c r="F86" s="11" t="s">
        <v>137</v>
      </c>
    </row>
    <row r="87" spans="1:6" x14ac:dyDescent="0.2">
      <c r="B87" s="7" t="s">
        <v>184</v>
      </c>
      <c r="C87" s="10" t="s">
        <v>148</v>
      </c>
      <c r="D87" s="12">
        <v>0.25</v>
      </c>
      <c r="E87" s="11">
        <v>26041.4</v>
      </c>
      <c r="F87" s="11">
        <f>D87*E87</f>
        <v>6510.35</v>
      </c>
    </row>
    <row r="88" spans="1:6" s="13" customFormat="1" x14ac:dyDescent="0.2">
      <c r="A88" s="7"/>
      <c r="B88" s="7" t="s">
        <v>149</v>
      </c>
      <c r="C88" s="10" t="s">
        <v>150</v>
      </c>
      <c r="D88" s="12"/>
      <c r="E88" s="11"/>
      <c r="F88" s="11">
        <f>0.05*F87</f>
        <v>325.51750000000004</v>
      </c>
    </row>
    <row r="89" spans="1:6" x14ac:dyDescent="0.2">
      <c r="A89" s="13"/>
      <c r="B89" s="14" t="s">
        <v>151</v>
      </c>
      <c r="C89" s="15"/>
      <c r="D89" s="15"/>
      <c r="E89" s="16"/>
      <c r="F89" s="17">
        <f>SUM(F87:F88)</f>
        <v>6835.8675000000003</v>
      </c>
    </row>
    <row r="90" spans="1:6" x14ac:dyDescent="0.2">
      <c r="A90" s="2">
        <v>14</v>
      </c>
      <c r="B90" s="3" t="s">
        <v>185</v>
      </c>
      <c r="C90" s="4" t="s">
        <v>139</v>
      </c>
      <c r="D90" s="3" t="s">
        <v>140</v>
      </c>
      <c r="E90" s="5"/>
      <c r="F90" s="6" t="s">
        <v>164</v>
      </c>
    </row>
    <row r="91" spans="1:6" x14ac:dyDescent="0.2">
      <c r="B91" s="10" t="s">
        <v>141</v>
      </c>
      <c r="C91" s="10" t="s">
        <v>142</v>
      </c>
      <c r="D91" s="10" t="s">
        <v>135</v>
      </c>
      <c r="E91" s="11" t="s">
        <v>136</v>
      </c>
      <c r="F91" s="11" t="s">
        <v>137</v>
      </c>
    </row>
    <row r="92" spans="1:6" x14ac:dyDescent="0.2">
      <c r="B92" s="7" t="s">
        <v>143</v>
      </c>
      <c r="C92" s="10" t="s">
        <v>144</v>
      </c>
      <c r="D92" s="12">
        <v>4.0000000000000001E-3</v>
      </c>
      <c r="E92" s="11">
        <v>77200</v>
      </c>
      <c r="F92" s="11">
        <f>D92*E92</f>
        <v>308.8</v>
      </c>
    </row>
    <row r="93" spans="1:6" x14ac:dyDescent="0.2">
      <c r="B93" s="7" t="s">
        <v>145</v>
      </c>
      <c r="C93" s="10" t="s">
        <v>140</v>
      </c>
      <c r="D93" s="12">
        <v>1</v>
      </c>
      <c r="E93" s="11">
        <v>8016.666666666667</v>
      </c>
      <c r="F93" s="11">
        <f>D93*E93</f>
        <v>8016.666666666667</v>
      </c>
    </row>
    <row r="94" spans="1:6" x14ac:dyDescent="0.2">
      <c r="B94" s="7" t="s">
        <v>146</v>
      </c>
      <c r="C94" s="10" t="s">
        <v>144</v>
      </c>
      <c r="D94" s="12">
        <v>4.0000000000000001E-3</v>
      </c>
      <c r="E94" s="11">
        <v>37250</v>
      </c>
      <c r="F94" s="11">
        <f>D94*E94</f>
        <v>149</v>
      </c>
    </row>
    <row r="95" spans="1:6" x14ac:dyDescent="0.2">
      <c r="B95" s="7" t="s">
        <v>186</v>
      </c>
      <c r="C95" s="10" t="s">
        <v>148</v>
      </c>
      <c r="D95" s="12">
        <v>0.2</v>
      </c>
      <c r="E95" s="11">
        <v>26041.4</v>
      </c>
      <c r="F95" s="11">
        <f>D95*E95</f>
        <v>5208.2800000000007</v>
      </c>
    </row>
    <row r="96" spans="1:6" s="13" customFormat="1" x14ac:dyDescent="0.2">
      <c r="A96" s="7"/>
      <c r="B96" s="7" t="s">
        <v>149</v>
      </c>
      <c r="C96" s="10" t="s">
        <v>150</v>
      </c>
      <c r="D96" s="12"/>
      <c r="E96" s="11"/>
      <c r="F96" s="11">
        <f>0.05*F95</f>
        <v>260.41400000000004</v>
      </c>
    </row>
    <row r="97" spans="1:6" x14ac:dyDescent="0.2">
      <c r="A97" s="13"/>
      <c r="B97" s="14" t="s">
        <v>151</v>
      </c>
      <c r="C97" s="15"/>
      <c r="D97" s="15"/>
      <c r="E97" s="16"/>
      <c r="F97" s="17">
        <f>SUM(F92:F96)</f>
        <v>13943.160666666668</v>
      </c>
    </row>
    <row r="98" spans="1:6" x14ac:dyDescent="0.2">
      <c r="A98" s="2">
        <v>15</v>
      </c>
      <c r="B98" s="3" t="s">
        <v>187</v>
      </c>
      <c r="C98" s="4" t="s">
        <v>139</v>
      </c>
      <c r="D98" s="3" t="s">
        <v>140</v>
      </c>
      <c r="E98" s="5"/>
      <c r="F98" s="6"/>
    </row>
    <row r="99" spans="1:6" x14ac:dyDescent="0.2">
      <c r="B99" s="10" t="s">
        <v>141</v>
      </c>
      <c r="C99" s="10" t="s">
        <v>142</v>
      </c>
      <c r="D99" s="10" t="s">
        <v>135</v>
      </c>
      <c r="E99" s="11" t="s">
        <v>136</v>
      </c>
      <c r="F99" s="11" t="s">
        <v>137</v>
      </c>
    </row>
    <row r="100" spans="1:6" x14ac:dyDescent="0.2">
      <c r="B100" s="7" t="s">
        <v>143</v>
      </c>
      <c r="C100" s="10" t="s">
        <v>144</v>
      </c>
      <c r="D100" s="12">
        <v>4.0000000000000001E-3</v>
      </c>
      <c r="E100" s="11">
        <v>77200</v>
      </c>
      <c r="F100" s="11">
        <f>D100*E100</f>
        <v>308.8</v>
      </c>
    </row>
    <row r="101" spans="1:6" x14ac:dyDescent="0.2">
      <c r="B101" s="7" t="s">
        <v>188</v>
      </c>
      <c r="C101" s="10" t="s">
        <v>140</v>
      </c>
      <c r="D101" s="12">
        <v>1</v>
      </c>
      <c r="E101" s="11">
        <v>6664</v>
      </c>
      <c r="F101" s="11">
        <f>D101*E101</f>
        <v>6664</v>
      </c>
    </row>
    <row r="102" spans="1:6" x14ac:dyDescent="0.2">
      <c r="B102" s="7" t="s">
        <v>146</v>
      </c>
      <c r="C102" s="10" t="s">
        <v>144</v>
      </c>
      <c r="D102" s="12">
        <v>4.0000000000000001E-3</v>
      </c>
      <c r="E102" s="11">
        <v>85000</v>
      </c>
      <c r="F102" s="11">
        <f>D102*E102</f>
        <v>340</v>
      </c>
    </row>
    <row r="103" spans="1:6" x14ac:dyDescent="0.2">
      <c r="B103" s="7" t="s">
        <v>186</v>
      </c>
      <c r="C103" s="10" t="s">
        <v>148</v>
      </c>
      <c r="D103" s="12">
        <v>0.2</v>
      </c>
      <c r="E103" s="11">
        <v>26041.4</v>
      </c>
      <c r="F103" s="11">
        <f>D103*E103</f>
        <v>5208.2800000000007</v>
      </c>
    </row>
    <row r="104" spans="1:6" s="13" customFormat="1" x14ac:dyDescent="0.2">
      <c r="A104" s="7"/>
      <c r="B104" s="7" t="s">
        <v>149</v>
      </c>
      <c r="C104" s="10" t="s">
        <v>150</v>
      </c>
      <c r="D104" s="12"/>
      <c r="E104" s="11"/>
      <c r="F104" s="11">
        <f>0.05*F103</f>
        <v>260.41400000000004</v>
      </c>
    </row>
    <row r="105" spans="1:6" x14ac:dyDescent="0.2">
      <c r="A105" s="13"/>
      <c r="B105" s="14" t="s">
        <v>151</v>
      </c>
      <c r="C105" s="15"/>
      <c r="D105" s="15"/>
      <c r="E105" s="16"/>
      <c r="F105" s="17">
        <f>SUM(F100:F104)</f>
        <v>12781.494000000002</v>
      </c>
    </row>
    <row r="106" spans="1:6" x14ac:dyDescent="0.2">
      <c r="A106" s="2">
        <v>16</v>
      </c>
      <c r="B106" s="3" t="s">
        <v>189</v>
      </c>
      <c r="C106" s="4" t="s">
        <v>139</v>
      </c>
      <c r="D106" s="3" t="s">
        <v>140</v>
      </c>
      <c r="E106" s="5"/>
      <c r="F106" s="6"/>
    </row>
    <row r="107" spans="1:6" x14ac:dyDescent="0.2">
      <c r="B107" s="10" t="s">
        <v>141</v>
      </c>
      <c r="C107" s="10" t="s">
        <v>142</v>
      </c>
      <c r="D107" s="10" t="s">
        <v>135</v>
      </c>
      <c r="E107" s="11" t="s">
        <v>136</v>
      </c>
      <c r="F107" s="11" t="s">
        <v>137</v>
      </c>
    </row>
    <row r="108" spans="1:6" x14ac:dyDescent="0.2">
      <c r="B108" s="7" t="s">
        <v>143</v>
      </c>
      <c r="C108" s="10" t="s">
        <v>144</v>
      </c>
      <c r="D108" s="12">
        <v>4.0000000000000001E-3</v>
      </c>
      <c r="E108" s="11">
        <v>77200</v>
      </c>
      <c r="F108" s="11">
        <f>D108*E108</f>
        <v>308.8</v>
      </c>
    </row>
    <row r="109" spans="1:6" x14ac:dyDescent="0.2">
      <c r="B109" s="7" t="s">
        <v>190</v>
      </c>
      <c r="C109" s="10" t="s">
        <v>140</v>
      </c>
      <c r="D109" s="12">
        <v>1</v>
      </c>
      <c r="E109" s="11">
        <v>3650</v>
      </c>
      <c r="F109" s="11">
        <f>D109*E109</f>
        <v>3650</v>
      </c>
    </row>
    <row r="110" spans="1:6" x14ac:dyDescent="0.2">
      <c r="B110" s="7" t="s">
        <v>146</v>
      </c>
      <c r="C110" s="10" t="s">
        <v>144</v>
      </c>
      <c r="D110" s="12">
        <v>4.0000000000000001E-3</v>
      </c>
      <c r="E110" s="11">
        <v>85000</v>
      </c>
      <c r="F110" s="11">
        <f>D110*E110</f>
        <v>340</v>
      </c>
    </row>
    <row r="111" spans="1:6" x14ac:dyDescent="0.2">
      <c r="B111" s="7" t="s">
        <v>186</v>
      </c>
      <c r="C111" s="10" t="s">
        <v>148</v>
      </c>
      <c r="D111" s="12">
        <v>0.2</v>
      </c>
      <c r="E111" s="11">
        <v>26041.4</v>
      </c>
      <c r="F111" s="11">
        <f>D111*E111</f>
        <v>5208.2800000000007</v>
      </c>
    </row>
    <row r="112" spans="1:6" s="13" customFormat="1" x14ac:dyDescent="0.2">
      <c r="A112" s="7"/>
      <c r="B112" s="7" t="s">
        <v>149</v>
      </c>
      <c r="C112" s="10" t="s">
        <v>150</v>
      </c>
      <c r="D112" s="12"/>
      <c r="E112" s="11"/>
      <c r="F112" s="11">
        <f>0.05*F111</f>
        <v>260.41400000000004</v>
      </c>
    </row>
    <row r="113" spans="1:6" x14ac:dyDescent="0.2">
      <c r="A113" s="13"/>
      <c r="B113" s="14" t="s">
        <v>151</v>
      </c>
      <c r="C113" s="15"/>
      <c r="D113" s="15"/>
      <c r="E113" s="16"/>
      <c r="F113" s="17">
        <f>SUM(F108:F112)</f>
        <v>9767.4940000000024</v>
      </c>
    </row>
    <row r="114" spans="1:6" x14ac:dyDescent="0.2">
      <c r="A114" s="2">
        <v>17</v>
      </c>
      <c r="B114" s="3" t="s">
        <v>191</v>
      </c>
      <c r="C114" s="4" t="s">
        <v>139</v>
      </c>
      <c r="D114" s="3" t="s">
        <v>140</v>
      </c>
      <c r="E114" s="5"/>
      <c r="F114" s="6"/>
    </row>
    <row r="115" spans="1:6" x14ac:dyDescent="0.2">
      <c r="B115" s="10" t="s">
        <v>141</v>
      </c>
      <c r="C115" s="10" t="s">
        <v>142</v>
      </c>
      <c r="D115" s="10" t="s">
        <v>135</v>
      </c>
      <c r="E115" s="11" t="s">
        <v>136</v>
      </c>
      <c r="F115" s="11" t="s">
        <v>137</v>
      </c>
    </row>
    <row r="116" spans="1:6" x14ac:dyDescent="0.2">
      <c r="B116" s="7" t="s">
        <v>143</v>
      </c>
      <c r="C116" s="10" t="s">
        <v>144</v>
      </c>
      <c r="D116" s="12">
        <v>4.0000000000000001E-3</v>
      </c>
      <c r="E116" s="11">
        <v>55000</v>
      </c>
      <c r="F116" s="11">
        <f>D116*E116</f>
        <v>220</v>
      </c>
    </row>
    <row r="117" spans="1:6" x14ac:dyDescent="0.2">
      <c r="B117" s="7" t="s">
        <v>192</v>
      </c>
      <c r="C117" s="10" t="s">
        <v>140</v>
      </c>
      <c r="D117" s="12">
        <v>1</v>
      </c>
      <c r="E117" s="11">
        <v>17833.333333333332</v>
      </c>
      <c r="F117" s="11">
        <f>D117*E117</f>
        <v>17833.333333333332</v>
      </c>
    </row>
    <row r="118" spans="1:6" x14ac:dyDescent="0.2">
      <c r="B118" s="7" t="s">
        <v>146</v>
      </c>
      <c r="C118" s="10" t="s">
        <v>144</v>
      </c>
      <c r="D118" s="12">
        <v>4.0000000000000001E-3</v>
      </c>
      <c r="E118" s="11">
        <v>37250</v>
      </c>
      <c r="F118" s="11">
        <f>D118*E118</f>
        <v>149</v>
      </c>
    </row>
    <row r="119" spans="1:6" x14ac:dyDescent="0.2">
      <c r="B119" s="7" t="s">
        <v>193</v>
      </c>
      <c r="C119" s="10" t="s">
        <v>144</v>
      </c>
      <c r="D119" s="12">
        <v>0.16600000000000001</v>
      </c>
      <c r="E119" s="11">
        <v>9500</v>
      </c>
      <c r="F119" s="11">
        <f>D119*E119</f>
        <v>1577</v>
      </c>
    </row>
    <row r="120" spans="1:6" x14ac:dyDescent="0.2">
      <c r="B120" s="7" t="s">
        <v>186</v>
      </c>
      <c r="C120" s="10" t="s">
        <v>148</v>
      </c>
      <c r="D120" s="10">
        <v>0.2</v>
      </c>
      <c r="E120" s="11">
        <v>26041.4</v>
      </c>
      <c r="F120" s="11">
        <f>D120*E120</f>
        <v>5208.2800000000007</v>
      </c>
    </row>
    <row r="121" spans="1:6" s="13" customFormat="1" x14ac:dyDescent="0.2">
      <c r="A121" s="7"/>
      <c r="B121" s="7" t="s">
        <v>149</v>
      </c>
      <c r="C121" s="10" t="s">
        <v>150</v>
      </c>
      <c r="D121" s="10"/>
      <c r="E121" s="11"/>
      <c r="F121" s="11">
        <f>0.05*F120</f>
        <v>260.41400000000004</v>
      </c>
    </row>
    <row r="122" spans="1:6" x14ac:dyDescent="0.2">
      <c r="A122" s="13"/>
      <c r="B122" s="14" t="s">
        <v>151</v>
      </c>
      <c r="C122" s="15"/>
      <c r="D122" s="15"/>
      <c r="E122" s="16"/>
      <c r="F122" s="17">
        <f>SUM(F116:F121)</f>
        <v>25248.027333333335</v>
      </c>
    </row>
    <row r="123" spans="1:6" x14ac:dyDescent="0.2">
      <c r="A123" s="2">
        <v>18</v>
      </c>
      <c r="B123" s="3" t="s">
        <v>194</v>
      </c>
      <c r="C123" s="4" t="s">
        <v>139</v>
      </c>
      <c r="D123" s="3" t="s">
        <v>140</v>
      </c>
      <c r="E123" s="5"/>
      <c r="F123" s="6"/>
    </row>
    <row r="124" spans="1:6" x14ac:dyDescent="0.2">
      <c r="B124" s="10" t="s">
        <v>141</v>
      </c>
      <c r="C124" s="10" t="s">
        <v>142</v>
      </c>
      <c r="D124" s="10" t="s">
        <v>135</v>
      </c>
      <c r="E124" s="11" t="s">
        <v>136</v>
      </c>
      <c r="F124" s="11" t="s">
        <v>137</v>
      </c>
    </row>
    <row r="125" spans="1:6" x14ac:dyDescent="0.2">
      <c r="B125" s="7" t="s">
        <v>143</v>
      </c>
      <c r="C125" s="10" t="s">
        <v>144</v>
      </c>
      <c r="D125" s="12">
        <v>4.0000000000000001E-3</v>
      </c>
      <c r="E125" s="11">
        <v>55000</v>
      </c>
      <c r="F125" s="11">
        <f>D125*E125</f>
        <v>220</v>
      </c>
    </row>
    <row r="126" spans="1:6" x14ac:dyDescent="0.2">
      <c r="B126" s="7" t="s">
        <v>195</v>
      </c>
      <c r="C126" s="10" t="s">
        <v>140</v>
      </c>
      <c r="D126" s="12">
        <v>1</v>
      </c>
      <c r="E126" s="11">
        <v>9200</v>
      </c>
      <c r="F126" s="11">
        <f>D126*E126</f>
        <v>9200</v>
      </c>
    </row>
    <row r="127" spans="1:6" x14ac:dyDescent="0.2">
      <c r="B127" s="7" t="s">
        <v>146</v>
      </c>
      <c r="C127" s="10" t="s">
        <v>144</v>
      </c>
      <c r="D127" s="12">
        <v>4.0000000000000001E-3</v>
      </c>
      <c r="E127" s="11">
        <v>37250</v>
      </c>
      <c r="F127" s="11">
        <f>D127*E127</f>
        <v>149</v>
      </c>
    </row>
    <row r="128" spans="1:6" x14ac:dyDescent="0.2">
      <c r="B128" s="7" t="s">
        <v>196</v>
      </c>
      <c r="C128" s="10" t="s">
        <v>144</v>
      </c>
      <c r="D128" s="12">
        <v>0.16600000000000001</v>
      </c>
      <c r="E128" s="11">
        <v>1550</v>
      </c>
      <c r="F128" s="11">
        <f>D128*E128</f>
        <v>257.3</v>
      </c>
    </row>
    <row r="129" spans="1:6" x14ac:dyDescent="0.2">
      <c r="B129" s="7" t="s">
        <v>186</v>
      </c>
      <c r="C129" s="10" t="s">
        <v>148</v>
      </c>
      <c r="D129" s="10">
        <v>0.2</v>
      </c>
      <c r="E129" s="11">
        <v>26041.4</v>
      </c>
      <c r="F129" s="11">
        <f>D129*E129</f>
        <v>5208.2800000000007</v>
      </c>
    </row>
    <row r="130" spans="1:6" s="13" customFormat="1" x14ac:dyDescent="0.2">
      <c r="A130" s="7"/>
      <c r="B130" s="7" t="s">
        <v>149</v>
      </c>
      <c r="C130" s="10" t="s">
        <v>150</v>
      </c>
      <c r="D130" s="10"/>
      <c r="E130" s="11"/>
      <c r="F130" s="11">
        <f>0.05*F129</f>
        <v>260.41400000000004</v>
      </c>
    </row>
    <row r="131" spans="1:6" x14ac:dyDescent="0.2">
      <c r="A131" s="13"/>
      <c r="B131" s="14" t="s">
        <v>151</v>
      </c>
      <c r="C131" s="15"/>
      <c r="D131" s="15"/>
      <c r="E131" s="16"/>
      <c r="F131" s="17">
        <f>SUM(F125:F130)</f>
        <v>15294.994000000001</v>
      </c>
    </row>
    <row r="132" spans="1:6" x14ac:dyDescent="0.2">
      <c r="A132" s="2">
        <v>19</v>
      </c>
      <c r="B132" s="3" t="s">
        <v>197</v>
      </c>
      <c r="C132" s="4" t="s">
        <v>139</v>
      </c>
      <c r="D132" s="3" t="s">
        <v>144</v>
      </c>
      <c r="E132" s="5"/>
      <c r="F132" s="6"/>
    </row>
    <row r="133" spans="1:6" x14ac:dyDescent="0.2">
      <c r="B133" s="10" t="s">
        <v>141</v>
      </c>
      <c r="C133" s="10" t="s">
        <v>142</v>
      </c>
      <c r="D133" s="10" t="s">
        <v>135</v>
      </c>
      <c r="E133" s="11" t="s">
        <v>136</v>
      </c>
      <c r="F133" s="11" t="s">
        <v>137</v>
      </c>
    </row>
    <row r="134" spans="1:6" x14ac:dyDescent="0.2">
      <c r="B134" s="7" t="s">
        <v>198</v>
      </c>
      <c r="C134" s="10" t="s">
        <v>144</v>
      </c>
      <c r="D134" s="12">
        <v>1</v>
      </c>
      <c r="E134" s="11">
        <v>4150</v>
      </c>
      <c r="F134" s="11">
        <f>D134*E134</f>
        <v>4150</v>
      </c>
    </row>
    <row r="135" spans="1:6" x14ac:dyDescent="0.2">
      <c r="B135" s="7" t="s">
        <v>143</v>
      </c>
      <c r="C135" s="10" t="s">
        <v>144</v>
      </c>
      <c r="D135" s="12">
        <v>4.0000000000000001E-3</v>
      </c>
      <c r="E135" s="11">
        <v>77200</v>
      </c>
      <c r="F135" s="11">
        <f>D135*E135</f>
        <v>308.8</v>
      </c>
    </row>
    <row r="136" spans="1:6" x14ac:dyDescent="0.2">
      <c r="B136" s="7" t="s">
        <v>146</v>
      </c>
      <c r="C136" s="10" t="s">
        <v>144</v>
      </c>
      <c r="D136" s="12">
        <v>4.0000000000000001E-3</v>
      </c>
      <c r="E136" s="11">
        <v>37250</v>
      </c>
      <c r="F136" s="11">
        <f>D136*E136</f>
        <v>149</v>
      </c>
    </row>
    <row r="137" spans="1:6" x14ac:dyDescent="0.2">
      <c r="B137" s="7" t="s">
        <v>169</v>
      </c>
      <c r="C137" s="10" t="s">
        <v>148</v>
      </c>
      <c r="D137" s="12">
        <v>0.1</v>
      </c>
      <c r="E137" s="11">
        <v>19531.050000000003</v>
      </c>
      <c r="F137" s="11">
        <f>D137*E137</f>
        <v>1953.1050000000005</v>
      </c>
    </row>
    <row r="138" spans="1:6" s="13" customFormat="1" x14ac:dyDescent="0.2">
      <c r="A138" s="7"/>
      <c r="B138" s="7" t="s">
        <v>149</v>
      </c>
      <c r="C138" s="10" t="s">
        <v>150</v>
      </c>
      <c r="D138" s="12"/>
      <c r="E138" s="11"/>
      <c r="F138" s="11">
        <f>0.05*F137</f>
        <v>97.655250000000024</v>
      </c>
    </row>
    <row r="139" spans="1:6" x14ac:dyDescent="0.2">
      <c r="A139" s="13"/>
      <c r="B139" s="14" t="s">
        <v>151</v>
      </c>
      <c r="C139" s="15"/>
      <c r="D139" s="15"/>
      <c r="E139" s="16"/>
      <c r="F139" s="17">
        <f>SUM(F134:F138)</f>
        <v>6658.5602500000005</v>
      </c>
    </row>
    <row r="140" spans="1:6" x14ac:dyDescent="0.2">
      <c r="A140" s="2">
        <v>20</v>
      </c>
      <c r="B140" s="3" t="s">
        <v>199</v>
      </c>
      <c r="C140" s="4" t="s">
        <v>139</v>
      </c>
      <c r="D140" s="3" t="s">
        <v>144</v>
      </c>
      <c r="E140" s="5"/>
      <c r="F140" s="6"/>
    </row>
    <row r="141" spans="1:6" x14ac:dyDescent="0.2">
      <c r="B141" s="10" t="s">
        <v>141</v>
      </c>
      <c r="C141" s="10" t="s">
        <v>142</v>
      </c>
      <c r="D141" s="10" t="s">
        <v>135</v>
      </c>
      <c r="E141" s="11" t="s">
        <v>136</v>
      </c>
      <c r="F141" s="11" t="s">
        <v>137</v>
      </c>
    </row>
    <row r="142" spans="1:6" x14ac:dyDescent="0.2">
      <c r="B142" s="7" t="s">
        <v>200</v>
      </c>
      <c r="C142" s="10" t="s">
        <v>144</v>
      </c>
      <c r="D142" s="12">
        <v>1</v>
      </c>
      <c r="E142" s="11">
        <v>11500</v>
      </c>
      <c r="F142" s="11">
        <f>D142*E142</f>
        <v>11500</v>
      </c>
    </row>
    <row r="143" spans="1:6" x14ac:dyDescent="0.2">
      <c r="B143" s="7" t="s">
        <v>143</v>
      </c>
      <c r="C143" s="10" t="s">
        <v>144</v>
      </c>
      <c r="D143" s="12">
        <v>4.0000000000000001E-3</v>
      </c>
      <c r="E143" s="11">
        <v>77200</v>
      </c>
      <c r="F143" s="11">
        <f>D143*E143</f>
        <v>308.8</v>
      </c>
    </row>
    <row r="144" spans="1:6" x14ac:dyDescent="0.2">
      <c r="B144" s="7" t="s">
        <v>146</v>
      </c>
      <c r="C144" s="10" t="s">
        <v>144</v>
      </c>
      <c r="D144" s="12">
        <v>4.0000000000000001E-3</v>
      </c>
      <c r="E144" s="11">
        <v>37250</v>
      </c>
      <c r="F144" s="11">
        <f>D144*E144</f>
        <v>149</v>
      </c>
    </row>
    <row r="145" spans="1:6" x14ac:dyDescent="0.2">
      <c r="B145" s="7" t="s">
        <v>169</v>
      </c>
      <c r="C145" s="10" t="s">
        <v>148</v>
      </c>
      <c r="D145" s="12">
        <v>0.125</v>
      </c>
      <c r="E145" s="11">
        <v>19531.050000000003</v>
      </c>
      <c r="F145" s="11">
        <f>D145*E145</f>
        <v>2441.3812500000004</v>
      </c>
    </row>
    <row r="146" spans="1:6" s="13" customFormat="1" x14ac:dyDescent="0.2">
      <c r="A146" s="7"/>
      <c r="B146" s="7" t="s">
        <v>149</v>
      </c>
      <c r="C146" s="10" t="s">
        <v>150</v>
      </c>
      <c r="D146" s="12"/>
      <c r="E146" s="11"/>
      <c r="F146" s="11">
        <f>0.05*F145</f>
        <v>122.06906250000003</v>
      </c>
    </row>
    <row r="147" spans="1:6" x14ac:dyDescent="0.2">
      <c r="A147" s="13"/>
      <c r="B147" s="14" t="s">
        <v>151</v>
      </c>
      <c r="C147" s="15"/>
      <c r="D147" s="15"/>
      <c r="E147" s="16"/>
      <c r="F147" s="17">
        <f>SUM(F142:F146)</f>
        <v>14521.2503125</v>
      </c>
    </row>
    <row r="148" spans="1:6" x14ac:dyDescent="0.2">
      <c r="A148" s="2">
        <v>21</v>
      </c>
      <c r="B148" s="3" t="s">
        <v>201</v>
      </c>
      <c r="C148" s="4" t="s">
        <v>139</v>
      </c>
      <c r="D148" s="3" t="s">
        <v>144</v>
      </c>
      <c r="E148" s="5"/>
      <c r="F148" s="6"/>
    </row>
    <row r="149" spans="1:6" x14ac:dyDescent="0.2">
      <c r="B149" s="10" t="s">
        <v>141</v>
      </c>
      <c r="C149" s="10" t="s">
        <v>142</v>
      </c>
      <c r="D149" s="10" t="s">
        <v>135</v>
      </c>
      <c r="E149" s="11" t="s">
        <v>136</v>
      </c>
      <c r="F149" s="11" t="s">
        <v>137</v>
      </c>
    </row>
    <row r="150" spans="1:6" x14ac:dyDescent="0.2">
      <c r="B150" s="7" t="s">
        <v>202</v>
      </c>
      <c r="C150" s="10" t="s">
        <v>144</v>
      </c>
      <c r="D150" s="12">
        <v>1</v>
      </c>
      <c r="E150" s="11">
        <v>5850</v>
      </c>
      <c r="F150" s="11">
        <f>D150*E150</f>
        <v>5850</v>
      </c>
    </row>
    <row r="151" spans="1:6" x14ac:dyDescent="0.2">
      <c r="B151" s="7" t="s">
        <v>143</v>
      </c>
      <c r="C151" s="10" t="s">
        <v>144</v>
      </c>
      <c r="D151" s="12">
        <v>4.0000000000000001E-3</v>
      </c>
      <c r="E151" s="11">
        <v>77200</v>
      </c>
      <c r="F151" s="11">
        <f>D151*E151</f>
        <v>308.8</v>
      </c>
    </row>
    <row r="152" spans="1:6" x14ac:dyDescent="0.2">
      <c r="B152" s="7" t="s">
        <v>146</v>
      </c>
      <c r="C152" s="10" t="s">
        <v>144</v>
      </c>
      <c r="D152" s="12">
        <v>4.0000000000000001E-3</v>
      </c>
      <c r="E152" s="11">
        <v>37250</v>
      </c>
      <c r="F152" s="11">
        <f>D152*E152</f>
        <v>149</v>
      </c>
    </row>
    <row r="153" spans="1:6" x14ac:dyDescent="0.2">
      <c r="B153" s="7" t="s">
        <v>169</v>
      </c>
      <c r="C153" s="10" t="s">
        <v>148</v>
      </c>
      <c r="D153" s="12">
        <v>0.1</v>
      </c>
      <c r="E153" s="11">
        <v>19531.050000000003</v>
      </c>
      <c r="F153" s="11">
        <f>D153*E153</f>
        <v>1953.1050000000005</v>
      </c>
    </row>
    <row r="154" spans="1:6" s="13" customFormat="1" x14ac:dyDescent="0.2">
      <c r="A154" s="7"/>
      <c r="B154" s="7" t="s">
        <v>149</v>
      </c>
      <c r="C154" s="10" t="s">
        <v>150</v>
      </c>
      <c r="D154" s="12"/>
      <c r="E154" s="11"/>
      <c r="F154" s="11">
        <f>0.05*F153</f>
        <v>97.655250000000024</v>
      </c>
    </row>
    <row r="155" spans="1:6" x14ac:dyDescent="0.2">
      <c r="A155" s="13"/>
      <c r="B155" s="14" t="s">
        <v>151</v>
      </c>
      <c r="C155" s="15"/>
      <c r="D155" s="15"/>
      <c r="E155" s="16"/>
      <c r="F155" s="17">
        <f>SUM(F150:F154)</f>
        <v>8358.5602500000005</v>
      </c>
    </row>
    <row r="156" spans="1:6" x14ac:dyDescent="0.2">
      <c r="A156" s="2">
        <v>22</v>
      </c>
      <c r="B156" s="3" t="s">
        <v>203</v>
      </c>
      <c r="C156" s="4" t="s">
        <v>139</v>
      </c>
      <c r="D156" s="3" t="s">
        <v>144</v>
      </c>
      <c r="E156" s="5"/>
      <c r="F156" s="6"/>
    </row>
    <row r="157" spans="1:6" x14ac:dyDescent="0.2">
      <c r="B157" s="10" t="s">
        <v>141</v>
      </c>
      <c r="C157" s="10" t="s">
        <v>142</v>
      </c>
      <c r="D157" s="10" t="s">
        <v>135</v>
      </c>
      <c r="E157" s="11" t="s">
        <v>136</v>
      </c>
      <c r="F157" s="11" t="s">
        <v>137</v>
      </c>
    </row>
    <row r="158" spans="1:6" x14ac:dyDescent="0.2">
      <c r="B158" s="7" t="s">
        <v>204</v>
      </c>
      <c r="C158" s="10" t="s">
        <v>144</v>
      </c>
      <c r="D158" s="12">
        <v>2</v>
      </c>
      <c r="E158" s="11">
        <v>2500</v>
      </c>
      <c r="F158" s="11">
        <f t="shared" ref="F158:F163" si="0">D158*E158</f>
        <v>5000</v>
      </c>
    </row>
    <row r="159" spans="1:6" x14ac:dyDescent="0.2">
      <c r="B159" s="7" t="s">
        <v>143</v>
      </c>
      <c r="C159" s="10" t="s">
        <v>144</v>
      </c>
      <c r="D159" s="12">
        <v>8.0000000000000002E-3</v>
      </c>
      <c r="E159" s="11">
        <v>77200</v>
      </c>
      <c r="F159" s="11">
        <f t="shared" si="0"/>
        <v>617.6</v>
      </c>
    </row>
    <row r="160" spans="1:6" x14ac:dyDescent="0.2">
      <c r="B160" s="7" t="s">
        <v>205</v>
      </c>
      <c r="C160" s="10" t="s">
        <v>140</v>
      </c>
      <c r="D160" s="12">
        <v>3</v>
      </c>
      <c r="E160" s="11">
        <v>11536</v>
      </c>
      <c r="F160" s="11">
        <f t="shared" si="0"/>
        <v>34608</v>
      </c>
    </row>
    <row r="161" spans="1:6" x14ac:dyDescent="0.2">
      <c r="B161" s="7" t="s">
        <v>206</v>
      </c>
      <c r="C161" s="10" t="s">
        <v>207</v>
      </c>
      <c r="D161" s="12">
        <v>0.04</v>
      </c>
      <c r="E161" s="11">
        <v>3900</v>
      </c>
      <c r="F161" s="11">
        <f t="shared" si="0"/>
        <v>156</v>
      </c>
    </row>
    <row r="162" spans="1:6" x14ac:dyDescent="0.2">
      <c r="B162" s="7" t="s">
        <v>146</v>
      </c>
      <c r="C162" s="10" t="s">
        <v>144</v>
      </c>
      <c r="D162" s="12">
        <v>8.0000000000000002E-3</v>
      </c>
      <c r="E162" s="11">
        <v>37250</v>
      </c>
      <c r="F162" s="11">
        <f t="shared" si="0"/>
        <v>298</v>
      </c>
    </row>
    <row r="163" spans="1:6" x14ac:dyDescent="0.2">
      <c r="B163" s="7" t="s">
        <v>169</v>
      </c>
      <c r="C163" s="10" t="s">
        <v>148</v>
      </c>
      <c r="D163" s="12">
        <v>1.1000000000000001</v>
      </c>
      <c r="E163" s="11">
        <v>19531.050000000003</v>
      </c>
      <c r="F163" s="11">
        <f t="shared" si="0"/>
        <v>21484.155000000006</v>
      </c>
    </row>
    <row r="164" spans="1:6" s="13" customFormat="1" x14ac:dyDescent="0.2">
      <c r="A164" s="7"/>
      <c r="B164" s="7" t="s">
        <v>149</v>
      </c>
      <c r="C164" s="10" t="s">
        <v>150</v>
      </c>
      <c r="D164" s="12"/>
      <c r="E164" s="11"/>
      <c r="F164" s="11">
        <f>0.05*F163</f>
        <v>1074.2077500000003</v>
      </c>
    </row>
    <row r="165" spans="1:6" x14ac:dyDescent="0.2">
      <c r="A165" s="13"/>
      <c r="B165" s="14" t="s">
        <v>151</v>
      </c>
      <c r="C165" s="15"/>
      <c r="D165" s="15"/>
      <c r="E165" s="16"/>
      <c r="F165" s="17">
        <f>SUM(F158:F164)</f>
        <v>63237.962750000006</v>
      </c>
    </row>
    <row r="166" spans="1:6" x14ac:dyDescent="0.2">
      <c r="A166" s="2">
        <v>23</v>
      </c>
      <c r="B166" s="3" t="s">
        <v>208</v>
      </c>
      <c r="C166" s="4" t="s">
        <v>139</v>
      </c>
      <c r="D166" s="3" t="s">
        <v>144</v>
      </c>
      <c r="E166" s="5"/>
      <c r="F166" s="6"/>
    </row>
    <row r="167" spans="1:6" x14ac:dyDescent="0.2">
      <c r="B167" s="10" t="s">
        <v>141</v>
      </c>
      <c r="C167" s="10" t="s">
        <v>142</v>
      </c>
      <c r="D167" s="10" t="s">
        <v>135</v>
      </c>
      <c r="E167" s="11" t="s">
        <v>136</v>
      </c>
      <c r="F167" s="11" t="s">
        <v>137</v>
      </c>
    </row>
    <row r="168" spans="1:6" x14ac:dyDescent="0.2">
      <c r="B168" s="7" t="s">
        <v>209</v>
      </c>
      <c r="C168" s="10" t="s">
        <v>144</v>
      </c>
      <c r="D168" s="12">
        <v>2</v>
      </c>
      <c r="E168" s="11">
        <v>3500</v>
      </c>
      <c r="F168" s="11">
        <f t="shared" ref="F168:F173" si="1">D168*E168</f>
        <v>7000</v>
      </c>
    </row>
    <row r="169" spans="1:6" x14ac:dyDescent="0.2">
      <c r="B169" s="7" t="s">
        <v>143</v>
      </c>
      <c r="C169" s="10" t="s">
        <v>144</v>
      </c>
      <c r="D169" s="12">
        <v>8.0000000000000002E-3</v>
      </c>
      <c r="E169" s="11">
        <v>53480</v>
      </c>
      <c r="F169" s="11">
        <f t="shared" si="1"/>
        <v>427.84000000000003</v>
      </c>
    </row>
    <row r="170" spans="1:6" x14ac:dyDescent="0.2">
      <c r="B170" s="7" t="s">
        <v>210</v>
      </c>
      <c r="C170" s="10" t="s">
        <v>140</v>
      </c>
      <c r="D170" s="12">
        <v>3</v>
      </c>
      <c r="E170" s="11">
        <v>12983</v>
      </c>
      <c r="F170" s="11">
        <f t="shared" si="1"/>
        <v>38949</v>
      </c>
    </row>
    <row r="171" spans="1:6" x14ac:dyDescent="0.2">
      <c r="B171" s="7" t="s">
        <v>206</v>
      </c>
      <c r="C171" s="10" t="s">
        <v>207</v>
      </c>
      <c r="D171" s="12">
        <v>0.04</v>
      </c>
      <c r="E171" s="11">
        <v>3900</v>
      </c>
      <c r="F171" s="11">
        <f t="shared" si="1"/>
        <v>156</v>
      </c>
    </row>
    <row r="172" spans="1:6" x14ac:dyDescent="0.2">
      <c r="B172" s="7" t="s">
        <v>146</v>
      </c>
      <c r="C172" s="10" t="s">
        <v>144</v>
      </c>
      <c r="D172" s="12">
        <v>8.0000000000000002E-3</v>
      </c>
      <c r="E172" s="11">
        <v>25788</v>
      </c>
      <c r="F172" s="11">
        <f t="shared" si="1"/>
        <v>206.304</v>
      </c>
    </row>
    <row r="173" spans="1:6" x14ac:dyDescent="0.2">
      <c r="B173" s="7" t="s">
        <v>169</v>
      </c>
      <c r="C173" s="10" t="s">
        <v>148</v>
      </c>
      <c r="D173" s="12">
        <v>1.1000000000000001</v>
      </c>
      <c r="E173" s="11">
        <v>19531.050000000003</v>
      </c>
      <c r="F173" s="11">
        <f t="shared" si="1"/>
        <v>21484.155000000006</v>
      </c>
    </row>
    <row r="174" spans="1:6" s="13" customFormat="1" x14ac:dyDescent="0.2">
      <c r="A174" s="7"/>
      <c r="B174" s="7" t="s">
        <v>149</v>
      </c>
      <c r="C174" s="10" t="s">
        <v>150</v>
      </c>
      <c r="D174" s="12"/>
      <c r="E174" s="11"/>
      <c r="F174" s="11">
        <f>0.05*F173</f>
        <v>1074.2077500000003</v>
      </c>
    </row>
    <row r="175" spans="1:6" x14ac:dyDescent="0.2">
      <c r="A175" s="13"/>
      <c r="B175" s="14" t="s">
        <v>151</v>
      </c>
      <c r="C175" s="15"/>
      <c r="D175" s="15"/>
      <c r="E175" s="16"/>
      <c r="F175" s="17">
        <f>SUM(F168:F174)</f>
        <v>69297.50675</v>
      </c>
    </row>
    <row r="176" spans="1:6" x14ac:dyDescent="0.2">
      <c r="A176" s="2">
        <v>24</v>
      </c>
      <c r="B176" s="3" t="s">
        <v>211</v>
      </c>
      <c r="C176" s="4" t="s">
        <v>139</v>
      </c>
      <c r="D176" s="3" t="s">
        <v>144</v>
      </c>
      <c r="E176" s="5"/>
      <c r="F176" s="6"/>
    </row>
    <row r="177" spans="1:6" x14ac:dyDescent="0.2">
      <c r="B177" s="10" t="s">
        <v>141</v>
      </c>
      <c r="C177" s="10" t="s">
        <v>142</v>
      </c>
      <c r="D177" s="10" t="s">
        <v>135</v>
      </c>
      <c r="E177" s="11" t="s">
        <v>136</v>
      </c>
      <c r="F177" s="11" t="s">
        <v>137</v>
      </c>
    </row>
    <row r="178" spans="1:6" x14ac:dyDescent="0.2">
      <c r="B178" s="7" t="s">
        <v>212</v>
      </c>
      <c r="C178" s="10" t="s">
        <v>144</v>
      </c>
      <c r="D178" s="12">
        <v>1</v>
      </c>
      <c r="E178" s="11">
        <v>10000</v>
      </c>
      <c r="F178" s="11">
        <f t="shared" ref="F178:F183" si="2">D178*E178</f>
        <v>10000</v>
      </c>
    </row>
    <row r="179" spans="1:6" x14ac:dyDescent="0.2">
      <c r="B179" s="7" t="s">
        <v>143</v>
      </c>
      <c r="C179" s="10" t="s">
        <v>144</v>
      </c>
      <c r="D179" s="12">
        <v>8.0000000000000002E-3</v>
      </c>
      <c r="E179" s="11">
        <v>77200</v>
      </c>
      <c r="F179" s="11">
        <f t="shared" si="2"/>
        <v>617.6</v>
      </c>
    </row>
    <row r="180" spans="1:6" x14ac:dyDescent="0.2">
      <c r="B180" s="7" t="s">
        <v>213</v>
      </c>
      <c r="C180" s="10" t="s">
        <v>140</v>
      </c>
      <c r="D180" s="12">
        <v>1.5</v>
      </c>
      <c r="E180" s="11">
        <v>22461</v>
      </c>
      <c r="F180" s="11">
        <f t="shared" si="2"/>
        <v>33691.5</v>
      </c>
    </row>
    <row r="181" spans="1:6" x14ac:dyDescent="0.2">
      <c r="B181" s="7" t="s">
        <v>206</v>
      </c>
      <c r="C181" s="10" t="s">
        <v>207</v>
      </c>
      <c r="D181" s="12">
        <v>0.04</v>
      </c>
      <c r="E181" s="11">
        <v>3900</v>
      </c>
      <c r="F181" s="11">
        <f t="shared" si="2"/>
        <v>156</v>
      </c>
    </row>
    <row r="182" spans="1:6" x14ac:dyDescent="0.2">
      <c r="B182" s="7" t="s">
        <v>146</v>
      </c>
      <c r="C182" s="10" t="s">
        <v>144</v>
      </c>
      <c r="D182" s="12">
        <v>8.0000000000000002E-3</v>
      </c>
      <c r="E182" s="11">
        <v>37250</v>
      </c>
      <c r="F182" s="11">
        <f t="shared" si="2"/>
        <v>298</v>
      </c>
    </row>
    <row r="183" spans="1:6" x14ac:dyDescent="0.2">
      <c r="B183" s="7" t="s">
        <v>169</v>
      </c>
      <c r="C183" s="10" t="s">
        <v>148</v>
      </c>
      <c r="D183" s="12">
        <v>1.5</v>
      </c>
      <c r="E183" s="11">
        <v>19531.050000000003</v>
      </c>
      <c r="F183" s="11">
        <f t="shared" si="2"/>
        <v>29296.575000000004</v>
      </c>
    </row>
    <row r="184" spans="1:6" s="13" customFormat="1" x14ac:dyDescent="0.2">
      <c r="A184" s="7"/>
      <c r="B184" s="7" t="s">
        <v>149</v>
      </c>
      <c r="C184" s="10" t="s">
        <v>150</v>
      </c>
      <c r="D184" s="12"/>
      <c r="E184" s="11"/>
      <c r="F184" s="11">
        <f>0.05*F183</f>
        <v>1464.8287500000004</v>
      </c>
    </row>
    <row r="185" spans="1:6" x14ac:dyDescent="0.2">
      <c r="A185" s="13"/>
      <c r="B185" s="14" t="s">
        <v>151</v>
      </c>
      <c r="C185" s="15"/>
      <c r="D185" s="15"/>
      <c r="E185" s="16"/>
      <c r="F185" s="17">
        <f>SUM(F178:F184)</f>
        <v>75524.503750000003</v>
      </c>
    </row>
    <row r="186" spans="1:6" x14ac:dyDescent="0.2">
      <c r="A186" s="2">
        <v>25</v>
      </c>
      <c r="B186" s="3" t="s">
        <v>214</v>
      </c>
      <c r="C186" s="4" t="s">
        <v>139</v>
      </c>
      <c r="D186" s="3" t="s">
        <v>140</v>
      </c>
      <c r="E186" s="5"/>
      <c r="F186" s="6"/>
    </row>
    <row r="187" spans="1:6" x14ac:dyDescent="0.2">
      <c r="B187" s="10" t="s">
        <v>141</v>
      </c>
      <c r="C187" s="10" t="s">
        <v>142</v>
      </c>
      <c r="D187" s="10" t="s">
        <v>135</v>
      </c>
      <c r="E187" s="11" t="s">
        <v>136</v>
      </c>
      <c r="F187" s="11" t="s">
        <v>137</v>
      </c>
    </row>
    <row r="188" spans="1:6" x14ac:dyDescent="0.2">
      <c r="B188" s="7" t="s">
        <v>143</v>
      </c>
      <c r="C188" s="10" t="s">
        <v>144</v>
      </c>
      <c r="D188" s="12">
        <v>4.0000000000000001E-3</v>
      </c>
      <c r="E188" s="11">
        <v>55000</v>
      </c>
      <c r="F188" s="11">
        <f>D188*E188</f>
        <v>220</v>
      </c>
    </row>
    <row r="189" spans="1:6" x14ac:dyDescent="0.2">
      <c r="B189" s="7" t="s">
        <v>215</v>
      </c>
      <c r="C189" s="10" t="s">
        <v>140</v>
      </c>
      <c r="D189" s="12">
        <v>1</v>
      </c>
      <c r="E189" s="11">
        <v>3500</v>
      </c>
      <c r="F189" s="11">
        <f>D189*E189</f>
        <v>3500</v>
      </c>
    </row>
    <row r="190" spans="1:6" x14ac:dyDescent="0.2">
      <c r="B190" s="7" t="s">
        <v>146</v>
      </c>
      <c r="C190" s="10" t="s">
        <v>144</v>
      </c>
      <c r="D190" s="12">
        <v>4.0000000000000001E-3</v>
      </c>
      <c r="E190" s="11">
        <v>27500</v>
      </c>
      <c r="F190" s="11">
        <f>D190*E190</f>
        <v>110</v>
      </c>
    </row>
    <row r="191" spans="1:6" x14ac:dyDescent="0.2">
      <c r="B191" s="7" t="s">
        <v>169</v>
      </c>
      <c r="C191" s="10" t="s">
        <v>148</v>
      </c>
      <c r="D191" s="12">
        <v>0.04</v>
      </c>
      <c r="E191" s="11">
        <v>26041.4</v>
      </c>
      <c r="F191" s="11">
        <f>D191*E191</f>
        <v>1041.6560000000002</v>
      </c>
    </row>
    <row r="192" spans="1:6" s="13" customFormat="1" x14ac:dyDescent="0.2">
      <c r="A192" s="7"/>
      <c r="B192" s="7" t="s">
        <v>149</v>
      </c>
      <c r="C192" s="10" t="s">
        <v>150</v>
      </c>
      <c r="D192" s="12"/>
      <c r="E192" s="11"/>
      <c r="F192" s="11">
        <v>50</v>
      </c>
    </row>
    <row r="193" spans="1:6" x14ac:dyDescent="0.2">
      <c r="A193" s="13"/>
      <c r="B193" s="14" t="s">
        <v>151</v>
      </c>
      <c r="C193" s="15"/>
      <c r="D193" s="15"/>
      <c r="E193" s="16"/>
      <c r="F193" s="17">
        <f>SUM(F188:F192)</f>
        <v>4921.6559999999999</v>
      </c>
    </row>
    <row r="194" spans="1:6" x14ac:dyDescent="0.2">
      <c r="A194" s="2">
        <v>26</v>
      </c>
      <c r="B194" s="3" t="s">
        <v>216</v>
      </c>
      <c r="C194" s="4" t="s">
        <v>139</v>
      </c>
      <c r="D194" s="3" t="s">
        <v>140</v>
      </c>
      <c r="E194" s="5"/>
      <c r="F194" s="6"/>
    </row>
    <row r="195" spans="1:6" x14ac:dyDescent="0.2">
      <c r="B195" s="10" t="s">
        <v>141</v>
      </c>
      <c r="C195" s="10" t="s">
        <v>142</v>
      </c>
      <c r="D195" s="10" t="s">
        <v>135</v>
      </c>
      <c r="E195" s="11" t="s">
        <v>136</v>
      </c>
      <c r="F195" s="11" t="s">
        <v>137</v>
      </c>
    </row>
    <row r="196" spans="1:6" x14ac:dyDescent="0.2">
      <c r="B196" s="7" t="s">
        <v>143</v>
      </c>
      <c r="C196" s="10" t="s">
        <v>144</v>
      </c>
      <c r="D196" s="12">
        <v>4.0000000000000001E-3</v>
      </c>
      <c r="E196" s="11">
        <v>55000</v>
      </c>
      <c r="F196" s="11">
        <f>D196*E196</f>
        <v>220</v>
      </c>
    </row>
    <row r="197" spans="1:6" x14ac:dyDescent="0.2">
      <c r="B197" s="7" t="s">
        <v>217</v>
      </c>
      <c r="C197" s="10" t="s">
        <v>140</v>
      </c>
      <c r="D197" s="12">
        <v>1</v>
      </c>
      <c r="E197" s="11">
        <v>5000</v>
      </c>
      <c r="F197" s="11">
        <f>D197*E197</f>
        <v>5000</v>
      </c>
    </row>
    <row r="198" spans="1:6" x14ac:dyDescent="0.2">
      <c r="B198" s="7" t="s">
        <v>146</v>
      </c>
      <c r="C198" s="10" t="s">
        <v>144</v>
      </c>
      <c r="D198" s="12">
        <v>4.0000000000000001E-3</v>
      </c>
      <c r="E198" s="11">
        <v>27500</v>
      </c>
      <c r="F198" s="11">
        <f>D198*E198</f>
        <v>110</v>
      </c>
    </row>
    <row r="199" spans="1:6" x14ac:dyDescent="0.2">
      <c r="B199" s="7" t="s">
        <v>169</v>
      </c>
      <c r="C199" s="10" t="s">
        <v>148</v>
      </c>
      <c r="D199" s="12">
        <v>0.04</v>
      </c>
      <c r="E199" s="11">
        <v>19531.050000000003</v>
      </c>
      <c r="F199" s="11">
        <f>D199*E199</f>
        <v>781.24200000000019</v>
      </c>
    </row>
    <row r="200" spans="1:6" s="13" customFormat="1" x14ac:dyDescent="0.2">
      <c r="A200" s="7"/>
      <c r="B200" s="7" t="s">
        <v>149</v>
      </c>
      <c r="C200" s="10" t="s">
        <v>150</v>
      </c>
      <c r="D200" s="12"/>
      <c r="E200" s="11"/>
      <c r="F200" s="11">
        <v>50</v>
      </c>
    </row>
    <row r="201" spans="1:6" x14ac:dyDescent="0.2">
      <c r="A201" s="13"/>
      <c r="B201" s="14" t="s">
        <v>151</v>
      </c>
      <c r="C201" s="15"/>
      <c r="D201" s="15"/>
      <c r="E201" s="16"/>
      <c r="F201" s="17">
        <f>SUM(F196:F200)</f>
        <v>6161.2420000000002</v>
      </c>
    </row>
    <row r="202" spans="1:6" x14ac:dyDescent="0.2">
      <c r="A202" s="2">
        <v>27</v>
      </c>
      <c r="B202" s="19" t="s">
        <v>218</v>
      </c>
      <c r="C202" s="20" t="s">
        <v>139</v>
      </c>
      <c r="D202" s="33" t="s">
        <v>140</v>
      </c>
      <c r="E202" s="22"/>
      <c r="F202" s="34"/>
    </row>
    <row r="203" spans="1:6" ht="15" x14ac:dyDescent="0.25">
      <c r="B203" s="24" t="s">
        <v>172</v>
      </c>
      <c r="C203" s="25" t="s">
        <v>142</v>
      </c>
      <c r="D203" s="26" t="s">
        <v>173</v>
      </c>
      <c r="E203" s="27" t="s">
        <v>136</v>
      </c>
      <c r="F203" s="28"/>
    </row>
    <row r="204" spans="1:6" ht="15" x14ac:dyDescent="0.25">
      <c r="B204" s="24" t="s">
        <v>219</v>
      </c>
      <c r="C204" s="25" t="s">
        <v>142</v>
      </c>
      <c r="D204" s="26">
        <v>4.0000000000000001E-3</v>
      </c>
      <c r="E204" s="27">
        <v>55000</v>
      </c>
      <c r="F204" s="28">
        <f>D204*E204</f>
        <v>220</v>
      </c>
    </row>
    <row r="205" spans="1:6" ht="15" x14ac:dyDescent="0.25">
      <c r="B205" s="24" t="s">
        <v>220</v>
      </c>
      <c r="C205" s="25" t="s">
        <v>140</v>
      </c>
      <c r="D205" s="26">
        <v>1</v>
      </c>
      <c r="E205" s="27">
        <v>6000</v>
      </c>
      <c r="F205" s="28">
        <f>D205*E205</f>
        <v>6000</v>
      </c>
    </row>
    <row r="206" spans="1:6" ht="15" x14ac:dyDescent="0.25">
      <c r="B206" s="24" t="s">
        <v>221</v>
      </c>
      <c r="C206" s="25" t="s">
        <v>142</v>
      </c>
      <c r="D206" s="26">
        <v>4.0000000000000001E-3</v>
      </c>
      <c r="E206" s="27">
        <v>27500</v>
      </c>
      <c r="F206" s="28">
        <f>D206*E206</f>
        <v>110</v>
      </c>
    </row>
    <row r="207" spans="1:6" ht="15" x14ac:dyDescent="0.25">
      <c r="B207" s="24" t="s">
        <v>222</v>
      </c>
      <c r="C207" s="25" t="s">
        <v>148</v>
      </c>
      <c r="D207" s="26">
        <v>0.06</v>
      </c>
      <c r="E207" s="27">
        <v>19531.050000000003</v>
      </c>
      <c r="F207" s="28">
        <f>D207*E207</f>
        <v>1171.8630000000001</v>
      </c>
    </row>
    <row r="208" spans="1:6" s="13" customFormat="1" ht="15" x14ac:dyDescent="0.25">
      <c r="A208" s="7"/>
      <c r="B208" s="24" t="s">
        <v>177</v>
      </c>
      <c r="C208" s="25" t="s">
        <v>178</v>
      </c>
      <c r="D208" s="26">
        <v>0.3</v>
      </c>
      <c r="E208" s="27">
        <v>1065</v>
      </c>
      <c r="F208" s="28">
        <f>D208*E208</f>
        <v>319.5</v>
      </c>
    </row>
    <row r="209" spans="1:6" x14ac:dyDescent="0.2">
      <c r="A209" s="13"/>
      <c r="B209" s="14" t="s">
        <v>151</v>
      </c>
      <c r="C209" s="15"/>
      <c r="D209" s="15"/>
      <c r="E209" s="16"/>
      <c r="F209" s="17">
        <f>SUM(F204:F208)</f>
        <v>7821.3630000000003</v>
      </c>
    </row>
    <row r="210" spans="1:6" x14ac:dyDescent="0.2">
      <c r="A210" s="2">
        <v>28</v>
      </c>
      <c r="B210" s="19" t="s">
        <v>223</v>
      </c>
      <c r="C210" s="20" t="s">
        <v>139</v>
      </c>
      <c r="D210" s="33" t="s">
        <v>140</v>
      </c>
      <c r="E210" s="22"/>
      <c r="F210" s="34"/>
    </row>
    <row r="211" spans="1:6" ht="15" x14ac:dyDescent="0.25">
      <c r="B211" s="24" t="s">
        <v>172</v>
      </c>
      <c r="C211" s="25" t="s">
        <v>142</v>
      </c>
      <c r="D211" s="26" t="s">
        <v>173</v>
      </c>
      <c r="E211" s="27" t="s">
        <v>136</v>
      </c>
      <c r="F211" s="28"/>
    </row>
    <row r="212" spans="1:6" ht="15" x14ac:dyDescent="0.25">
      <c r="B212" s="24" t="s">
        <v>219</v>
      </c>
      <c r="C212" s="25" t="s">
        <v>142</v>
      </c>
      <c r="D212" s="26">
        <v>4.0000000000000001E-3</v>
      </c>
      <c r="E212" s="27">
        <v>55000</v>
      </c>
      <c r="F212" s="28">
        <f>D212*E212</f>
        <v>220</v>
      </c>
    </row>
    <row r="213" spans="1:6" ht="15" x14ac:dyDescent="0.25">
      <c r="B213" s="24" t="s">
        <v>224</v>
      </c>
      <c r="C213" s="25" t="s">
        <v>140</v>
      </c>
      <c r="D213" s="26">
        <v>1</v>
      </c>
      <c r="E213" s="27">
        <v>5000</v>
      </c>
      <c r="F213" s="28">
        <f>D213*E213</f>
        <v>5000</v>
      </c>
    </row>
    <row r="214" spans="1:6" ht="15" x14ac:dyDescent="0.25">
      <c r="B214" s="24" t="s">
        <v>221</v>
      </c>
      <c r="C214" s="25" t="s">
        <v>142</v>
      </c>
      <c r="D214" s="26">
        <v>4.0000000000000001E-3</v>
      </c>
      <c r="E214" s="27">
        <v>27500</v>
      </c>
      <c r="F214" s="28">
        <f>D214*E214</f>
        <v>110</v>
      </c>
    </row>
    <row r="215" spans="1:6" ht="15" x14ac:dyDescent="0.25">
      <c r="B215" s="24" t="s">
        <v>222</v>
      </c>
      <c r="C215" s="25" t="s">
        <v>148</v>
      </c>
      <c r="D215" s="26">
        <v>0.04</v>
      </c>
      <c r="E215" s="27">
        <v>19531.050000000003</v>
      </c>
      <c r="F215" s="28">
        <f>D215*E215</f>
        <v>781.24200000000019</v>
      </c>
    </row>
    <row r="216" spans="1:6" s="13" customFormat="1" ht="15" x14ac:dyDescent="0.25">
      <c r="A216" s="7"/>
      <c r="B216" s="24" t="s">
        <v>177</v>
      </c>
      <c r="C216" s="25" t="s">
        <v>178</v>
      </c>
      <c r="D216" s="26">
        <v>0.3</v>
      </c>
      <c r="E216" s="27">
        <v>1065</v>
      </c>
      <c r="F216" s="28">
        <f>D216*E216</f>
        <v>319.5</v>
      </c>
    </row>
    <row r="217" spans="1:6" x14ac:dyDescent="0.2">
      <c r="A217" s="13"/>
      <c r="B217" s="14" t="s">
        <v>151</v>
      </c>
      <c r="C217" s="15"/>
      <c r="D217" s="15"/>
      <c r="E217" s="16"/>
      <c r="F217" s="17">
        <f>SUM(F212:F216)</f>
        <v>6430.7420000000002</v>
      </c>
    </row>
    <row r="218" spans="1:6" x14ac:dyDescent="0.2">
      <c r="A218" s="2">
        <v>29</v>
      </c>
      <c r="B218" s="3" t="s">
        <v>225</v>
      </c>
      <c r="C218" s="4" t="s">
        <v>139</v>
      </c>
      <c r="D218" s="3" t="s">
        <v>144</v>
      </c>
      <c r="E218" s="5"/>
      <c r="F218" s="6"/>
    </row>
    <row r="219" spans="1:6" x14ac:dyDescent="0.2">
      <c r="B219" s="10" t="s">
        <v>141</v>
      </c>
      <c r="C219" s="10" t="s">
        <v>142</v>
      </c>
      <c r="D219" s="10" t="s">
        <v>135</v>
      </c>
      <c r="E219" s="11" t="s">
        <v>136</v>
      </c>
      <c r="F219" s="11" t="s">
        <v>137</v>
      </c>
    </row>
    <row r="220" spans="1:6" x14ac:dyDescent="0.2">
      <c r="B220" s="7" t="s">
        <v>226</v>
      </c>
      <c r="C220" s="10" t="s">
        <v>144</v>
      </c>
      <c r="D220" s="12">
        <v>2</v>
      </c>
      <c r="E220" s="11">
        <v>350</v>
      </c>
      <c r="F220" s="11">
        <f>D220*E220</f>
        <v>700</v>
      </c>
    </row>
    <row r="221" spans="1:6" x14ac:dyDescent="0.2">
      <c r="B221" s="7" t="s">
        <v>227</v>
      </c>
      <c r="C221" s="10" t="s">
        <v>144</v>
      </c>
      <c r="D221" s="12">
        <v>1</v>
      </c>
      <c r="E221" s="11">
        <v>24000</v>
      </c>
      <c r="F221" s="11">
        <f>D221*E221</f>
        <v>24000</v>
      </c>
    </row>
    <row r="222" spans="1:6" x14ac:dyDescent="0.2">
      <c r="B222" s="7" t="s">
        <v>228</v>
      </c>
      <c r="C222" s="10" t="s">
        <v>144</v>
      </c>
      <c r="D222" s="12">
        <v>0.5</v>
      </c>
      <c r="E222" s="11">
        <v>1000</v>
      </c>
      <c r="F222" s="11">
        <f>D222*E222</f>
        <v>500</v>
      </c>
    </row>
    <row r="223" spans="1:6" x14ac:dyDescent="0.2">
      <c r="B223" s="7" t="s">
        <v>229</v>
      </c>
      <c r="C223" s="10" t="s">
        <v>144</v>
      </c>
      <c r="D223" s="12">
        <v>1</v>
      </c>
      <c r="E223" s="11">
        <v>10000</v>
      </c>
      <c r="F223" s="11">
        <f>D223*E223</f>
        <v>10000</v>
      </c>
    </row>
    <row r="224" spans="1:6" x14ac:dyDescent="0.2">
      <c r="B224" s="7" t="s">
        <v>169</v>
      </c>
      <c r="C224" s="10" t="s">
        <v>148</v>
      </c>
      <c r="D224" s="12">
        <v>1.1000000000000001</v>
      </c>
      <c r="E224" s="11">
        <v>19531.050000000003</v>
      </c>
      <c r="F224" s="11">
        <f>D224*E224</f>
        <v>21484.155000000006</v>
      </c>
    </row>
    <row r="225" spans="1:6" s="13" customFormat="1" x14ac:dyDescent="0.2">
      <c r="A225" s="7"/>
      <c r="B225" s="7" t="s">
        <v>149</v>
      </c>
      <c r="C225" s="10" t="s">
        <v>150</v>
      </c>
      <c r="D225" s="12"/>
      <c r="E225" s="11"/>
      <c r="F225" s="11">
        <f>0.05*F224</f>
        <v>1074.2077500000003</v>
      </c>
    </row>
    <row r="226" spans="1:6" x14ac:dyDescent="0.2">
      <c r="A226" s="13"/>
      <c r="B226" s="14" t="s">
        <v>151</v>
      </c>
      <c r="C226" s="15"/>
      <c r="D226" s="15"/>
      <c r="E226" s="16"/>
      <c r="F226" s="17">
        <f>SUM(F220:F225)</f>
        <v>57758.362750000008</v>
      </c>
    </row>
    <row r="227" spans="1:6" x14ac:dyDescent="0.2">
      <c r="A227" s="2">
        <v>30</v>
      </c>
      <c r="B227" s="3" t="s">
        <v>230</v>
      </c>
      <c r="C227" s="4" t="s">
        <v>139</v>
      </c>
      <c r="D227" s="3" t="s">
        <v>144</v>
      </c>
      <c r="E227" s="5"/>
      <c r="F227" s="6"/>
    </row>
    <row r="228" spans="1:6" x14ac:dyDescent="0.2">
      <c r="B228" s="10" t="s">
        <v>141</v>
      </c>
      <c r="C228" s="10" t="s">
        <v>142</v>
      </c>
      <c r="D228" s="10" t="s">
        <v>135</v>
      </c>
      <c r="E228" s="11" t="s">
        <v>136</v>
      </c>
      <c r="F228" s="11" t="s">
        <v>137</v>
      </c>
    </row>
    <row r="229" spans="1:6" x14ac:dyDescent="0.2">
      <c r="B229" s="7" t="s">
        <v>231</v>
      </c>
      <c r="C229" s="10" t="s">
        <v>144</v>
      </c>
      <c r="D229" s="12">
        <v>2</v>
      </c>
      <c r="E229" s="11">
        <v>400</v>
      </c>
      <c r="F229" s="11">
        <f>D229*E229</f>
        <v>800</v>
      </c>
    </row>
    <row r="230" spans="1:6" x14ac:dyDescent="0.2">
      <c r="B230" s="7" t="s">
        <v>232</v>
      </c>
      <c r="C230" s="10" t="s">
        <v>144</v>
      </c>
      <c r="D230" s="12">
        <v>1</v>
      </c>
      <c r="E230" s="11">
        <v>44000</v>
      </c>
      <c r="F230" s="11">
        <f>D230*E230</f>
        <v>44000</v>
      </c>
    </row>
    <row r="231" spans="1:6" x14ac:dyDescent="0.2">
      <c r="B231" s="7" t="s">
        <v>228</v>
      </c>
      <c r="C231" s="10" t="s">
        <v>144</v>
      </c>
      <c r="D231" s="12">
        <v>0.5</v>
      </c>
      <c r="E231" s="11">
        <v>1000</v>
      </c>
      <c r="F231" s="11">
        <f>D231*E231</f>
        <v>500</v>
      </c>
    </row>
    <row r="232" spans="1:6" x14ac:dyDescent="0.2">
      <c r="B232" s="7" t="s">
        <v>229</v>
      </c>
      <c r="C232" s="10" t="s">
        <v>144</v>
      </c>
      <c r="D232" s="12">
        <v>1</v>
      </c>
      <c r="E232" s="11">
        <v>10000</v>
      </c>
      <c r="F232" s="11">
        <f>D232*E232</f>
        <v>10000</v>
      </c>
    </row>
    <row r="233" spans="1:6" x14ac:dyDescent="0.2">
      <c r="B233" s="7" t="s">
        <v>169</v>
      </c>
      <c r="C233" s="10" t="s">
        <v>148</v>
      </c>
      <c r="D233" s="12">
        <v>1.1000000000000001</v>
      </c>
      <c r="E233" s="11">
        <v>19531.050000000003</v>
      </c>
      <c r="F233" s="11">
        <f>D233*E233</f>
        <v>21484.155000000006</v>
      </c>
    </row>
    <row r="234" spans="1:6" s="13" customFormat="1" x14ac:dyDescent="0.2">
      <c r="A234" s="7"/>
      <c r="B234" s="7" t="s">
        <v>149</v>
      </c>
      <c r="C234" s="10" t="s">
        <v>150</v>
      </c>
      <c r="D234" s="12"/>
      <c r="E234" s="11"/>
      <c r="F234" s="11">
        <f>0.05*F233</f>
        <v>1074.2077500000003</v>
      </c>
    </row>
    <row r="235" spans="1:6" x14ac:dyDescent="0.2">
      <c r="A235" s="13"/>
      <c r="B235" s="14" t="s">
        <v>151</v>
      </c>
      <c r="C235" s="15"/>
      <c r="D235" s="15"/>
      <c r="E235" s="16"/>
      <c r="F235" s="17">
        <f>SUM(F229:F234)</f>
        <v>77858.36275</v>
      </c>
    </row>
    <row r="236" spans="1:6" x14ac:dyDescent="0.2">
      <c r="A236" s="2">
        <v>31</v>
      </c>
      <c r="B236" s="3" t="s">
        <v>233</v>
      </c>
      <c r="C236" s="4" t="s">
        <v>139</v>
      </c>
      <c r="D236" s="3" t="s">
        <v>144</v>
      </c>
      <c r="E236" s="5"/>
      <c r="F236" s="6"/>
    </row>
    <row r="237" spans="1:6" x14ac:dyDescent="0.2">
      <c r="B237" s="10" t="s">
        <v>141</v>
      </c>
      <c r="C237" s="10" t="s">
        <v>142</v>
      </c>
      <c r="D237" s="10" t="s">
        <v>135</v>
      </c>
      <c r="E237" s="11" t="s">
        <v>136</v>
      </c>
      <c r="F237" s="11" t="s">
        <v>137</v>
      </c>
    </row>
    <row r="238" spans="1:6" x14ac:dyDescent="0.2">
      <c r="B238" s="7" t="s">
        <v>234</v>
      </c>
      <c r="C238" s="10" t="s">
        <v>144</v>
      </c>
      <c r="D238" s="12">
        <v>2</v>
      </c>
      <c r="E238" s="11">
        <v>600</v>
      </c>
      <c r="F238" s="11">
        <f>D238*E238</f>
        <v>1200</v>
      </c>
    </row>
    <row r="239" spans="1:6" x14ac:dyDescent="0.2">
      <c r="B239" s="7" t="s">
        <v>235</v>
      </c>
      <c r="C239" s="10" t="s">
        <v>144</v>
      </c>
      <c r="D239" s="12">
        <v>1</v>
      </c>
      <c r="E239" s="11">
        <v>53600</v>
      </c>
      <c r="F239" s="11">
        <f>D239*E239</f>
        <v>53600</v>
      </c>
    </row>
    <row r="240" spans="1:6" x14ac:dyDescent="0.2">
      <c r="B240" s="7" t="s">
        <v>228</v>
      </c>
      <c r="C240" s="10" t="s">
        <v>144</v>
      </c>
      <c r="D240" s="12">
        <v>0.5</v>
      </c>
      <c r="E240" s="11">
        <v>1000</v>
      </c>
      <c r="F240" s="11">
        <f>D240*E240</f>
        <v>500</v>
      </c>
    </row>
    <row r="241" spans="1:6" x14ac:dyDescent="0.2">
      <c r="B241" s="7" t="s">
        <v>229</v>
      </c>
      <c r="C241" s="10" t="s">
        <v>144</v>
      </c>
      <c r="D241" s="12">
        <v>1</v>
      </c>
      <c r="E241" s="11">
        <v>19531.050000000003</v>
      </c>
      <c r="F241" s="11">
        <f>D241*E241</f>
        <v>19531.050000000003</v>
      </c>
    </row>
    <row r="242" spans="1:6" x14ac:dyDescent="0.2">
      <c r="B242" s="7" t="s">
        <v>169</v>
      </c>
      <c r="C242" s="10" t="s">
        <v>148</v>
      </c>
      <c r="D242" s="12">
        <v>1.1000000000000001</v>
      </c>
      <c r="E242" s="11">
        <v>19531.050000000003</v>
      </c>
      <c r="F242" s="11">
        <f>D242*E242</f>
        <v>21484.155000000006</v>
      </c>
    </row>
    <row r="243" spans="1:6" s="13" customFormat="1" x14ac:dyDescent="0.2">
      <c r="A243" s="7"/>
      <c r="B243" s="7" t="s">
        <v>149</v>
      </c>
      <c r="C243" s="10" t="s">
        <v>150</v>
      </c>
      <c r="D243" s="12"/>
      <c r="E243" s="11"/>
      <c r="F243" s="11">
        <f>0.05*F242</f>
        <v>1074.2077500000003</v>
      </c>
    </row>
    <row r="244" spans="1:6" x14ac:dyDescent="0.2">
      <c r="A244" s="13"/>
      <c r="B244" s="14" t="s">
        <v>151</v>
      </c>
      <c r="C244" s="15"/>
      <c r="D244" s="15"/>
      <c r="E244" s="16"/>
      <c r="F244" s="17">
        <f>SUM(F238:F243)</f>
        <v>97389.412750000018</v>
      </c>
    </row>
    <row r="245" spans="1:6" x14ac:dyDescent="0.2">
      <c r="A245" s="2">
        <v>32</v>
      </c>
      <c r="B245" s="3" t="s">
        <v>236</v>
      </c>
      <c r="C245" s="4" t="s">
        <v>139</v>
      </c>
      <c r="D245" s="3" t="s">
        <v>144</v>
      </c>
      <c r="E245" s="5"/>
      <c r="F245" s="6"/>
    </row>
    <row r="246" spans="1:6" x14ac:dyDescent="0.2">
      <c r="B246" s="10" t="s">
        <v>141</v>
      </c>
      <c r="C246" s="10" t="s">
        <v>142</v>
      </c>
      <c r="D246" s="10" t="s">
        <v>135</v>
      </c>
      <c r="E246" s="11" t="s">
        <v>136</v>
      </c>
      <c r="F246" s="11" t="s">
        <v>137</v>
      </c>
    </row>
    <row r="247" spans="1:6" x14ac:dyDescent="0.2">
      <c r="B247" s="7" t="s">
        <v>231</v>
      </c>
      <c r="C247" s="10" t="s">
        <v>144</v>
      </c>
      <c r="D247" s="12">
        <v>2</v>
      </c>
      <c r="E247" s="11">
        <v>400</v>
      </c>
      <c r="F247" s="11">
        <f>D247*E247</f>
        <v>800</v>
      </c>
    </row>
    <row r="248" spans="1:6" x14ac:dyDescent="0.2">
      <c r="B248" s="7" t="s">
        <v>237</v>
      </c>
      <c r="C248" s="10" t="s">
        <v>144</v>
      </c>
      <c r="D248" s="12">
        <v>1</v>
      </c>
      <c r="E248" s="11">
        <v>82500</v>
      </c>
      <c r="F248" s="11">
        <f>D248*E248</f>
        <v>82500</v>
      </c>
    </row>
    <row r="249" spans="1:6" x14ac:dyDescent="0.2">
      <c r="B249" s="7" t="s">
        <v>228</v>
      </c>
      <c r="C249" s="10" t="s">
        <v>144</v>
      </c>
      <c r="D249" s="12">
        <v>0.5</v>
      </c>
      <c r="E249" s="11">
        <v>1000</v>
      </c>
      <c r="F249" s="11">
        <f>D249*E249</f>
        <v>500</v>
      </c>
    </row>
    <row r="250" spans="1:6" x14ac:dyDescent="0.2">
      <c r="B250" s="7" t="s">
        <v>229</v>
      </c>
      <c r="C250" s="10" t="s">
        <v>144</v>
      </c>
      <c r="D250" s="12">
        <v>1</v>
      </c>
      <c r="E250" s="11">
        <v>10000</v>
      </c>
      <c r="F250" s="11">
        <f>D250*E250</f>
        <v>10000</v>
      </c>
    </row>
    <row r="251" spans="1:6" x14ac:dyDescent="0.2">
      <c r="B251" s="7" t="s">
        <v>169</v>
      </c>
      <c r="C251" s="10" t="s">
        <v>148</v>
      </c>
      <c r="D251" s="12">
        <v>1.1000000000000001</v>
      </c>
      <c r="E251" s="11">
        <v>19531.050000000003</v>
      </c>
      <c r="F251" s="11">
        <f>D251*E251</f>
        <v>21484.155000000006</v>
      </c>
    </row>
    <row r="252" spans="1:6" s="13" customFormat="1" x14ac:dyDescent="0.2">
      <c r="A252" s="7"/>
      <c r="B252" s="7" t="s">
        <v>149</v>
      </c>
      <c r="C252" s="10" t="s">
        <v>150</v>
      </c>
      <c r="D252" s="12"/>
      <c r="E252" s="11"/>
      <c r="F252" s="11">
        <f>0.05*F251</f>
        <v>1074.2077500000003</v>
      </c>
    </row>
    <row r="253" spans="1:6" x14ac:dyDescent="0.2">
      <c r="A253" s="13"/>
      <c r="B253" s="14" t="s">
        <v>151</v>
      </c>
      <c r="C253" s="15"/>
      <c r="D253" s="15"/>
      <c r="E253" s="16"/>
      <c r="F253" s="17">
        <f>SUM(F247:F252)</f>
        <v>116358.36275</v>
      </c>
    </row>
    <row r="254" spans="1:6" x14ac:dyDescent="0.2">
      <c r="A254" s="2">
        <v>33</v>
      </c>
      <c r="B254" s="3" t="s">
        <v>238</v>
      </c>
      <c r="C254" s="4" t="s">
        <v>139</v>
      </c>
      <c r="D254" s="3" t="s">
        <v>144</v>
      </c>
      <c r="E254" s="5"/>
      <c r="F254" s="6"/>
    </row>
    <row r="255" spans="1:6" x14ac:dyDescent="0.2">
      <c r="B255" s="10" t="s">
        <v>141</v>
      </c>
      <c r="C255" s="10" t="s">
        <v>142</v>
      </c>
      <c r="D255" s="10" t="s">
        <v>135</v>
      </c>
      <c r="E255" s="11" t="s">
        <v>136</v>
      </c>
      <c r="F255" s="11" t="s">
        <v>137</v>
      </c>
    </row>
    <row r="256" spans="1:6" x14ac:dyDescent="0.2">
      <c r="B256" s="7" t="s">
        <v>239</v>
      </c>
      <c r="C256" s="10" t="s">
        <v>144</v>
      </c>
      <c r="D256" s="12">
        <v>2</v>
      </c>
      <c r="E256" s="11">
        <v>2900</v>
      </c>
      <c r="F256" s="11">
        <f>D256*E256</f>
        <v>5800</v>
      </c>
    </row>
    <row r="257" spans="1:6" x14ac:dyDescent="0.2">
      <c r="B257" s="7" t="s">
        <v>240</v>
      </c>
      <c r="C257" s="10" t="s">
        <v>144</v>
      </c>
      <c r="D257" s="12">
        <v>1</v>
      </c>
      <c r="E257" s="11">
        <v>160000</v>
      </c>
      <c r="F257" s="11">
        <f>D257*E257</f>
        <v>160000</v>
      </c>
    </row>
    <row r="258" spans="1:6" x14ac:dyDescent="0.2">
      <c r="B258" s="7" t="s">
        <v>228</v>
      </c>
      <c r="C258" s="10" t="s">
        <v>144</v>
      </c>
      <c r="D258" s="12">
        <v>0.5</v>
      </c>
      <c r="E258" s="11">
        <v>1000</v>
      </c>
      <c r="F258" s="11">
        <f>D258*E258</f>
        <v>500</v>
      </c>
    </row>
    <row r="259" spans="1:6" x14ac:dyDescent="0.2">
      <c r="B259" s="7" t="s">
        <v>169</v>
      </c>
      <c r="C259" s="10" t="s">
        <v>148</v>
      </c>
      <c r="D259" s="12">
        <v>1.1000000000000001</v>
      </c>
      <c r="E259" s="11">
        <v>19531.050000000003</v>
      </c>
      <c r="F259" s="11">
        <f>D259*E259</f>
        <v>21484.155000000006</v>
      </c>
    </row>
    <row r="260" spans="1:6" s="13" customFormat="1" x14ac:dyDescent="0.2">
      <c r="A260" s="7"/>
      <c r="B260" s="7" t="s">
        <v>149</v>
      </c>
      <c r="C260" s="10" t="s">
        <v>150</v>
      </c>
      <c r="D260" s="12"/>
      <c r="E260" s="11"/>
      <c r="F260" s="11">
        <f>0.05*F259</f>
        <v>1074.2077500000003</v>
      </c>
    </row>
    <row r="261" spans="1:6" x14ac:dyDescent="0.2">
      <c r="A261" s="13"/>
      <c r="B261" s="14" t="s">
        <v>151</v>
      </c>
      <c r="C261" s="15"/>
      <c r="D261" s="15"/>
      <c r="E261" s="16"/>
      <c r="F261" s="17">
        <f>SUM(F256:F260)</f>
        <v>188858.36275</v>
      </c>
    </row>
    <row r="262" spans="1:6" x14ac:dyDescent="0.2">
      <c r="A262" s="2">
        <v>34</v>
      </c>
      <c r="B262" s="3" t="s">
        <v>241</v>
      </c>
      <c r="C262" s="4" t="s">
        <v>139</v>
      </c>
      <c r="D262" s="3" t="s">
        <v>144</v>
      </c>
      <c r="E262" s="5"/>
      <c r="F262" s="6"/>
    </row>
    <row r="263" spans="1:6" x14ac:dyDescent="0.2">
      <c r="B263" s="10" t="s">
        <v>141</v>
      </c>
      <c r="C263" s="10" t="s">
        <v>142</v>
      </c>
      <c r="D263" s="10" t="s">
        <v>135</v>
      </c>
      <c r="E263" s="11" t="s">
        <v>136</v>
      </c>
      <c r="F263" s="11" t="s">
        <v>137</v>
      </c>
    </row>
    <row r="264" spans="1:6" x14ac:dyDescent="0.2">
      <c r="B264" s="7" t="s">
        <v>242</v>
      </c>
      <c r="C264" s="10" t="s">
        <v>144</v>
      </c>
      <c r="D264" s="12">
        <v>2</v>
      </c>
      <c r="E264" s="11">
        <v>350</v>
      </c>
      <c r="F264" s="11">
        <f t="shared" ref="F264:F274" si="3">D264*E264</f>
        <v>700</v>
      </c>
    </row>
    <row r="265" spans="1:6" x14ac:dyDescent="0.2">
      <c r="B265" s="7" t="s">
        <v>243</v>
      </c>
      <c r="C265" s="10" t="s">
        <v>144</v>
      </c>
      <c r="D265" s="12">
        <v>1</v>
      </c>
      <c r="E265" s="11">
        <v>800</v>
      </c>
      <c r="F265" s="11">
        <f t="shared" si="3"/>
        <v>800</v>
      </c>
    </row>
    <row r="266" spans="1:6" x14ac:dyDescent="0.2">
      <c r="B266" s="7" t="s">
        <v>244</v>
      </c>
      <c r="C266" s="10" t="s">
        <v>144</v>
      </c>
      <c r="D266" s="12">
        <v>1</v>
      </c>
      <c r="E266" s="11">
        <v>400</v>
      </c>
      <c r="F266" s="11">
        <f t="shared" si="3"/>
        <v>400</v>
      </c>
    </row>
    <row r="267" spans="1:6" x14ac:dyDescent="0.2">
      <c r="B267" s="7" t="s">
        <v>245</v>
      </c>
      <c r="C267" s="10" t="s">
        <v>144</v>
      </c>
      <c r="D267" s="12">
        <v>1</v>
      </c>
      <c r="E267" s="11">
        <v>500</v>
      </c>
      <c r="F267" s="11">
        <f t="shared" si="3"/>
        <v>500</v>
      </c>
    </row>
    <row r="268" spans="1:6" x14ac:dyDescent="0.2">
      <c r="B268" s="7" t="s">
        <v>246</v>
      </c>
      <c r="C268" s="10" t="s">
        <v>144</v>
      </c>
      <c r="D268" s="12">
        <v>1</v>
      </c>
      <c r="E268" s="11">
        <v>1200</v>
      </c>
      <c r="F268" s="11">
        <f t="shared" si="3"/>
        <v>1200</v>
      </c>
    </row>
    <row r="269" spans="1:6" x14ac:dyDescent="0.2">
      <c r="B269" s="7" t="s">
        <v>143</v>
      </c>
      <c r="C269" s="10" t="s">
        <v>144</v>
      </c>
      <c r="D269" s="12">
        <v>4.0000000000000001E-3</v>
      </c>
      <c r="E269" s="11">
        <v>55000</v>
      </c>
      <c r="F269" s="11">
        <f t="shared" si="3"/>
        <v>220</v>
      </c>
    </row>
    <row r="270" spans="1:6" x14ac:dyDescent="0.2">
      <c r="B270" s="7" t="s">
        <v>247</v>
      </c>
      <c r="C270" s="10" t="s">
        <v>140</v>
      </c>
      <c r="D270" s="12">
        <v>1.5</v>
      </c>
      <c r="E270" s="11">
        <v>2300</v>
      </c>
      <c r="F270" s="11">
        <f t="shared" si="3"/>
        <v>3450</v>
      </c>
    </row>
    <row r="271" spans="1:6" x14ac:dyDescent="0.2">
      <c r="B271" s="7" t="s">
        <v>248</v>
      </c>
      <c r="C271" s="10" t="s">
        <v>249</v>
      </c>
      <c r="D271" s="12">
        <v>0.1</v>
      </c>
      <c r="E271" s="11">
        <v>3900</v>
      </c>
      <c r="F271" s="11">
        <f t="shared" si="3"/>
        <v>390</v>
      </c>
    </row>
    <row r="272" spans="1:6" x14ac:dyDescent="0.2">
      <c r="B272" s="7" t="s">
        <v>146</v>
      </c>
      <c r="C272" s="10" t="s">
        <v>144</v>
      </c>
      <c r="D272" s="12">
        <v>4.0000000000000001E-3</v>
      </c>
      <c r="E272" s="11">
        <v>37250</v>
      </c>
      <c r="F272" s="11">
        <f t="shared" si="3"/>
        <v>149</v>
      </c>
    </row>
    <row r="273" spans="1:6" x14ac:dyDescent="0.2">
      <c r="B273" s="7" t="s">
        <v>250</v>
      </c>
      <c r="C273" s="10" t="s">
        <v>144</v>
      </c>
      <c r="D273" s="12">
        <v>1</v>
      </c>
      <c r="E273" s="11">
        <v>14500</v>
      </c>
      <c r="F273" s="11">
        <f t="shared" si="3"/>
        <v>14500</v>
      </c>
    </row>
    <row r="274" spans="1:6" x14ac:dyDescent="0.2">
      <c r="B274" s="7" t="s">
        <v>169</v>
      </c>
      <c r="C274" s="10" t="s">
        <v>148</v>
      </c>
      <c r="D274" s="12">
        <v>1</v>
      </c>
      <c r="E274" s="11">
        <v>19531.050000000003</v>
      </c>
      <c r="F274" s="11">
        <f t="shared" si="3"/>
        <v>19531.050000000003</v>
      </c>
    </row>
    <row r="275" spans="1:6" s="13" customFormat="1" x14ac:dyDescent="0.2">
      <c r="A275" s="7"/>
      <c r="B275" s="7" t="s">
        <v>149</v>
      </c>
      <c r="C275" s="10" t="s">
        <v>150</v>
      </c>
      <c r="D275" s="12"/>
      <c r="E275" s="11"/>
      <c r="F275" s="11">
        <f>0.05*F274</f>
        <v>976.55250000000024</v>
      </c>
    </row>
    <row r="276" spans="1:6" x14ac:dyDescent="0.2">
      <c r="A276" s="13"/>
      <c r="B276" s="14" t="s">
        <v>151</v>
      </c>
      <c r="C276" s="15"/>
      <c r="D276" s="15"/>
      <c r="E276" s="16"/>
      <c r="F276" s="17">
        <f>SUM(F264:F275)</f>
        <v>42816.602500000001</v>
      </c>
    </row>
    <row r="277" spans="1:6" x14ac:dyDescent="0.2">
      <c r="A277" s="2">
        <v>35</v>
      </c>
      <c r="B277" s="3" t="s">
        <v>251</v>
      </c>
      <c r="C277" s="4" t="s">
        <v>139</v>
      </c>
      <c r="D277" s="3" t="s">
        <v>140</v>
      </c>
      <c r="E277" s="5"/>
      <c r="F277" s="6"/>
    </row>
    <row r="278" spans="1:6" x14ac:dyDescent="0.2">
      <c r="B278" s="10" t="s">
        <v>141</v>
      </c>
      <c r="C278" s="10" t="s">
        <v>142</v>
      </c>
      <c r="D278" s="10" t="s">
        <v>135</v>
      </c>
      <c r="E278" s="11" t="s">
        <v>136</v>
      </c>
      <c r="F278" s="11" t="s">
        <v>137</v>
      </c>
    </row>
    <row r="279" spans="1:6" x14ac:dyDescent="0.2">
      <c r="B279" s="7" t="s">
        <v>252</v>
      </c>
      <c r="C279" s="10" t="s">
        <v>140</v>
      </c>
      <c r="D279" s="12">
        <v>1</v>
      </c>
      <c r="E279" s="11">
        <v>42340</v>
      </c>
      <c r="F279" s="11">
        <f>D279*E279</f>
        <v>42340</v>
      </c>
    </row>
    <row r="280" spans="1:6" x14ac:dyDescent="0.2">
      <c r="B280" s="7" t="s">
        <v>228</v>
      </c>
      <c r="C280" s="10" t="s">
        <v>144</v>
      </c>
      <c r="D280" s="12">
        <v>1</v>
      </c>
      <c r="E280" s="11">
        <v>1000</v>
      </c>
      <c r="F280" s="11">
        <f>D280*E280</f>
        <v>1000</v>
      </c>
    </row>
    <row r="281" spans="1:6" x14ac:dyDescent="0.2">
      <c r="B281" s="7" t="s">
        <v>169</v>
      </c>
      <c r="C281" s="10" t="s">
        <v>148</v>
      </c>
      <c r="D281" s="12">
        <v>0.2</v>
      </c>
      <c r="E281" s="11">
        <v>19531.050000000003</v>
      </c>
      <c r="F281" s="11">
        <f>D281*E281</f>
        <v>3906.2100000000009</v>
      </c>
    </row>
    <row r="282" spans="1:6" s="13" customFormat="1" x14ac:dyDescent="0.2">
      <c r="A282" s="7"/>
      <c r="B282" s="7" t="s">
        <v>149</v>
      </c>
      <c r="C282" s="10" t="s">
        <v>150</v>
      </c>
      <c r="D282" s="12"/>
      <c r="E282" s="11"/>
      <c r="F282" s="11">
        <v>250</v>
      </c>
    </row>
    <row r="283" spans="1:6" x14ac:dyDescent="0.2">
      <c r="A283" s="13"/>
      <c r="B283" s="14" t="s">
        <v>151</v>
      </c>
      <c r="C283" s="15"/>
      <c r="D283" s="15"/>
      <c r="E283" s="16"/>
      <c r="F283" s="17">
        <f>SUM(F279:F282)</f>
        <v>47496.21</v>
      </c>
    </row>
    <row r="284" spans="1:6" x14ac:dyDescent="0.2">
      <c r="A284" s="2">
        <v>36</v>
      </c>
      <c r="B284" s="35" t="s">
        <v>253</v>
      </c>
      <c r="C284" s="20" t="s">
        <v>139</v>
      </c>
      <c r="D284" s="33" t="s">
        <v>140</v>
      </c>
      <c r="E284" s="22"/>
      <c r="F284" s="34"/>
    </row>
    <row r="285" spans="1:6" x14ac:dyDescent="0.2">
      <c r="B285" s="24" t="s">
        <v>254</v>
      </c>
      <c r="C285" s="25" t="s">
        <v>142</v>
      </c>
      <c r="D285" s="26" t="s">
        <v>173</v>
      </c>
      <c r="E285" s="11" t="s">
        <v>136</v>
      </c>
      <c r="F285" s="11" t="s">
        <v>137</v>
      </c>
    </row>
    <row r="286" spans="1:6" ht="15" x14ac:dyDescent="0.25">
      <c r="B286" s="24" t="s">
        <v>255</v>
      </c>
      <c r="C286" s="25" t="s">
        <v>142</v>
      </c>
      <c r="D286" s="26">
        <v>4.0000000000000001E-3</v>
      </c>
      <c r="E286" s="27">
        <v>56156.76</v>
      </c>
      <c r="F286" s="28">
        <f>D286*E286</f>
        <v>224.62704000000002</v>
      </c>
    </row>
    <row r="287" spans="1:6" ht="15" x14ac:dyDescent="0.25">
      <c r="B287" s="24" t="s">
        <v>256</v>
      </c>
      <c r="C287" s="25" t="s">
        <v>140</v>
      </c>
      <c r="D287" s="26">
        <v>1</v>
      </c>
      <c r="E287" s="27">
        <v>6939.12</v>
      </c>
      <c r="F287" s="28">
        <f>D287*E287</f>
        <v>6939.12</v>
      </c>
    </row>
    <row r="288" spans="1:6" ht="15" x14ac:dyDescent="0.25">
      <c r="B288" s="24" t="s">
        <v>221</v>
      </c>
      <c r="C288" s="25" t="s">
        <v>142</v>
      </c>
      <c r="D288" s="26">
        <v>4.0000000000000001E-3</v>
      </c>
      <c r="E288" s="27">
        <v>24559</v>
      </c>
      <c r="F288" s="28">
        <f>D288*E288</f>
        <v>98.236000000000004</v>
      </c>
    </row>
    <row r="289" spans="1:6" ht="15" x14ac:dyDescent="0.25">
      <c r="B289" s="24" t="s">
        <v>222</v>
      </c>
      <c r="C289" s="25" t="s">
        <v>148</v>
      </c>
      <c r="D289" s="26">
        <v>0.16700000000000001</v>
      </c>
      <c r="E289" s="27">
        <v>13020.7</v>
      </c>
      <c r="F289" s="28">
        <f>D289*E289</f>
        <v>2174.4569000000001</v>
      </c>
    </row>
    <row r="290" spans="1:6" s="13" customFormat="1" ht="15" x14ac:dyDescent="0.25">
      <c r="A290" s="7"/>
      <c r="B290" s="24" t="s">
        <v>177</v>
      </c>
      <c r="C290" s="25" t="s">
        <v>178</v>
      </c>
      <c r="D290" s="26">
        <v>0.3</v>
      </c>
      <c r="E290" s="27">
        <v>1065</v>
      </c>
      <c r="F290" s="28">
        <f>D290*E290</f>
        <v>319.5</v>
      </c>
    </row>
    <row r="291" spans="1:6" x14ac:dyDescent="0.2">
      <c r="A291" s="13"/>
      <c r="B291" s="14" t="s">
        <v>151</v>
      </c>
      <c r="C291" s="29"/>
      <c r="D291" s="30"/>
      <c r="E291" s="31"/>
      <c r="F291" s="32">
        <f>SUM(F286:F290)</f>
        <v>9755.9399400000002</v>
      </c>
    </row>
    <row r="292" spans="1:6" x14ac:dyDescent="0.2">
      <c r="A292" s="2">
        <v>37</v>
      </c>
      <c r="B292" s="3" t="s">
        <v>257</v>
      </c>
      <c r="C292" s="4" t="s">
        <v>139</v>
      </c>
      <c r="D292" s="3" t="s">
        <v>6</v>
      </c>
      <c r="E292" s="5"/>
      <c r="F292" s="6"/>
    </row>
    <row r="293" spans="1:6" x14ac:dyDescent="0.2">
      <c r="B293" s="10" t="s">
        <v>141</v>
      </c>
      <c r="C293" s="10" t="s">
        <v>142</v>
      </c>
      <c r="D293" s="10" t="s">
        <v>135</v>
      </c>
      <c r="E293" s="11" t="s">
        <v>136</v>
      </c>
      <c r="F293" s="11" t="s">
        <v>137</v>
      </c>
    </row>
    <row r="294" spans="1:6" x14ac:dyDescent="0.2">
      <c r="B294" s="7" t="s">
        <v>258</v>
      </c>
      <c r="C294" s="10" t="s">
        <v>144</v>
      </c>
      <c r="D294" s="12">
        <v>50</v>
      </c>
      <c r="E294" s="11">
        <v>300</v>
      </c>
      <c r="F294" s="11">
        <f>D294*E294</f>
        <v>15000</v>
      </c>
    </row>
    <row r="295" spans="1:6" x14ac:dyDescent="0.2">
      <c r="B295" s="7" t="s">
        <v>259</v>
      </c>
      <c r="C295" s="10" t="s">
        <v>155</v>
      </c>
      <c r="D295" s="12">
        <v>3.5000000000000003E-2</v>
      </c>
      <c r="E295" s="11">
        <v>392045</v>
      </c>
      <c r="F295" s="11">
        <f>D295*E295</f>
        <v>13721.575000000001</v>
      </c>
    </row>
    <row r="296" spans="1:6" x14ac:dyDescent="0.2">
      <c r="B296" s="7" t="s">
        <v>260</v>
      </c>
      <c r="C296" s="10" t="s">
        <v>148</v>
      </c>
      <c r="D296" s="12">
        <v>0.5</v>
      </c>
      <c r="E296" s="11">
        <v>19531.050000000003</v>
      </c>
      <c r="F296" s="11">
        <f>D296*E296</f>
        <v>9765.5250000000015</v>
      </c>
    </row>
    <row r="297" spans="1:6" x14ac:dyDescent="0.2">
      <c r="B297" s="7" t="s">
        <v>149</v>
      </c>
      <c r="C297" s="10" t="s">
        <v>150</v>
      </c>
      <c r="D297" s="12"/>
      <c r="F297" s="11">
        <f>0.05*F296</f>
        <v>488.27625000000012</v>
      </c>
    </row>
    <row r="298" spans="1:6" s="13" customFormat="1" x14ac:dyDescent="0.2">
      <c r="A298" s="7"/>
      <c r="B298" s="7" t="s">
        <v>161</v>
      </c>
      <c r="C298" s="10" t="s">
        <v>162</v>
      </c>
      <c r="D298" s="12">
        <v>0.1</v>
      </c>
      <c r="E298" s="11">
        <v>1200</v>
      </c>
      <c r="F298" s="11">
        <f>D298*E298</f>
        <v>120</v>
      </c>
    </row>
    <row r="299" spans="1:6" x14ac:dyDescent="0.2">
      <c r="A299" s="13"/>
      <c r="B299" s="14" t="s">
        <v>151</v>
      </c>
      <c r="C299" s="15"/>
      <c r="D299" s="15"/>
      <c r="E299" s="16"/>
      <c r="F299" s="17">
        <f>SUM(F294:F298)</f>
        <v>39095.376250000008</v>
      </c>
    </row>
    <row r="300" spans="1:6" x14ac:dyDescent="0.2">
      <c r="A300" s="13"/>
      <c r="B300" s="14"/>
      <c r="C300" s="15"/>
      <c r="D300" s="15"/>
      <c r="E300" s="16"/>
      <c r="F300" s="17"/>
    </row>
    <row r="301" spans="1:6" x14ac:dyDescent="0.2">
      <c r="A301" s="2">
        <v>38</v>
      </c>
      <c r="B301" s="3" t="s">
        <v>261</v>
      </c>
      <c r="C301" s="4" t="s">
        <v>139</v>
      </c>
      <c r="D301" s="3" t="s">
        <v>6</v>
      </c>
      <c r="E301" s="5"/>
      <c r="F301" s="6"/>
    </row>
    <row r="302" spans="1:6" x14ac:dyDescent="0.2">
      <c r="B302" s="10" t="s">
        <v>141</v>
      </c>
      <c r="C302" s="10" t="s">
        <v>142</v>
      </c>
      <c r="D302" s="10" t="s">
        <v>135</v>
      </c>
      <c r="E302" s="11" t="s">
        <v>136</v>
      </c>
      <c r="F302" s="11" t="s">
        <v>137</v>
      </c>
    </row>
    <row r="303" spans="1:6" x14ac:dyDescent="0.2">
      <c r="B303" s="7" t="s">
        <v>262</v>
      </c>
      <c r="C303" s="10" t="s">
        <v>155</v>
      </c>
      <c r="D303" s="12">
        <v>0.03</v>
      </c>
      <c r="E303" s="11">
        <v>392045</v>
      </c>
      <c r="F303" s="11">
        <f>D303*E303</f>
        <v>11761.35</v>
      </c>
    </row>
    <row r="304" spans="1:6" x14ac:dyDescent="0.2">
      <c r="B304" s="7" t="s">
        <v>260</v>
      </c>
      <c r="C304" s="10" t="s">
        <v>148</v>
      </c>
      <c r="D304" s="12">
        <v>0.5</v>
      </c>
      <c r="E304" s="11">
        <v>19531.050000000003</v>
      </c>
      <c r="F304" s="11">
        <f>D304*E304</f>
        <v>9765.5250000000015</v>
      </c>
    </row>
    <row r="305" spans="1:6" x14ac:dyDescent="0.2">
      <c r="B305" s="7" t="s">
        <v>149</v>
      </c>
      <c r="C305" s="10" t="s">
        <v>150</v>
      </c>
      <c r="D305" s="12"/>
      <c r="F305" s="11">
        <f>0.05*F304</f>
        <v>488.27625000000012</v>
      </c>
    </row>
    <row r="306" spans="1:6" s="13" customFormat="1" x14ac:dyDescent="0.2">
      <c r="A306" s="7"/>
      <c r="B306" s="7" t="s">
        <v>263</v>
      </c>
      <c r="C306" s="10" t="s">
        <v>162</v>
      </c>
      <c r="D306" s="12">
        <v>1</v>
      </c>
      <c r="E306" s="11">
        <v>1600</v>
      </c>
      <c r="F306" s="11">
        <f>D306*E306</f>
        <v>1600</v>
      </c>
    </row>
    <row r="307" spans="1:6" x14ac:dyDescent="0.2">
      <c r="A307" s="13"/>
      <c r="B307" s="14" t="s">
        <v>151</v>
      </c>
      <c r="C307" s="15"/>
      <c r="D307" s="15"/>
      <c r="E307" s="16"/>
      <c r="F307" s="17">
        <f>SUM(F303:F306)</f>
        <v>23615.151249999999</v>
      </c>
    </row>
    <row r="308" spans="1:6" x14ac:dyDescent="0.2">
      <c r="A308" s="13"/>
      <c r="B308" s="14"/>
      <c r="C308" s="15"/>
      <c r="D308" s="15"/>
      <c r="E308" s="16"/>
      <c r="F308" s="17"/>
    </row>
    <row r="309" spans="1:6" x14ac:dyDescent="0.2">
      <c r="A309" s="2">
        <v>39</v>
      </c>
      <c r="B309" s="3" t="s">
        <v>264</v>
      </c>
      <c r="C309" s="4" t="s">
        <v>139</v>
      </c>
      <c r="D309" s="3" t="s">
        <v>6</v>
      </c>
      <c r="E309" s="5"/>
      <c r="F309" s="6"/>
    </row>
    <row r="310" spans="1:6" x14ac:dyDescent="0.2">
      <c r="B310" s="10" t="s">
        <v>141</v>
      </c>
      <c r="C310" s="10" t="s">
        <v>142</v>
      </c>
      <c r="D310" s="10" t="s">
        <v>135</v>
      </c>
      <c r="E310" s="11" t="s">
        <v>136</v>
      </c>
      <c r="F310" s="11" t="s">
        <v>137</v>
      </c>
    </row>
    <row r="311" spans="1:6" x14ac:dyDescent="0.2">
      <c r="B311" s="7" t="s">
        <v>262</v>
      </c>
      <c r="C311" s="10" t="s">
        <v>155</v>
      </c>
      <c r="D311" s="12">
        <v>0.03</v>
      </c>
      <c r="E311" s="11">
        <v>392045</v>
      </c>
      <c r="F311" s="11">
        <f>D311*E311</f>
        <v>11761.35</v>
      </c>
    </row>
    <row r="312" spans="1:6" x14ac:dyDescent="0.2">
      <c r="B312" s="7" t="s">
        <v>265</v>
      </c>
      <c r="C312" s="10" t="s">
        <v>249</v>
      </c>
      <c r="D312" s="12">
        <v>5.6000000000000001E-2</v>
      </c>
      <c r="E312" s="11">
        <v>30160</v>
      </c>
      <c r="F312" s="11">
        <f>D312*E312</f>
        <v>1688.96</v>
      </c>
    </row>
    <row r="313" spans="1:6" x14ac:dyDescent="0.2">
      <c r="B313" s="7" t="s">
        <v>260</v>
      </c>
      <c r="C313" s="10" t="s">
        <v>148</v>
      </c>
      <c r="D313" s="12">
        <v>0.5</v>
      </c>
      <c r="E313" s="11">
        <v>19531.050000000003</v>
      </c>
      <c r="F313" s="11">
        <f>D313*E313</f>
        <v>9765.5250000000015</v>
      </c>
    </row>
    <row r="314" spans="1:6" x14ac:dyDescent="0.2">
      <c r="B314" s="7" t="s">
        <v>149</v>
      </c>
      <c r="C314" s="10" t="s">
        <v>150</v>
      </c>
      <c r="D314" s="12"/>
      <c r="F314" s="11">
        <f>0.05*F313</f>
        <v>488.27625000000012</v>
      </c>
    </row>
    <row r="315" spans="1:6" s="13" customFormat="1" x14ac:dyDescent="0.2">
      <c r="A315" s="7"/>
      <c r="B315" s="7" t="s">
        <v>161</v>
      </c>
      <c r="C315" s="10" t="s">
        <v>162</v>
      </c>
      <c r="D315" s="12">
        <v>0.1</v>
      </c>
      <c r="E315" s="11">
        <v>800</v>
      </c>
      <c r="F315" s="11">
        <v>800</v>
      </c>
    </row>
    <row r="316" spans="1:6" x14ac:dyDescent="0.2">
      <c r="A316" s="13"/>
      <c r="B316" s="14" t="s">
        <v>151</v>
      </c>
      <c r="C316" s="15"/>
      <c r="D316" s="15"/>
      <c r="E316" s="16"/>
      <c r="F316" s="17">
        <f>SUM(F311:F315)</f>
        <v>24504.111250000002</v>
      </c>
    </row>
    <row r="317" spans="1:6" x14ac:dyDescent="0.2">
      <c r="A317" s="2">
        <v>40</v>
      </c>
      <c r="B317" s="19" t="s">
        <v>266</v>
      </c>
      <c r="C317" s="20" t="s">
        <v>139</v>
      </c>
      <c r="D317" s="33" t="s">
        <v>6</v>
      </c>
      <c r="E317" s="22"/>
      <c r="F317" s="34"/>
    </row>
    <row r="318" spans="1:6" x14ac:dyDescent="0.2">
      <c r="B318" s="24" t="s">
        <v>172</v>
      </c>
      <c r="C318" s="25" t="s">
        <v>142</v>
      </c>
      <c r="D318" s="26" t="s">
        <v>173</v>
      </c>
      <c r="E318" s="27" t="s">
        <v>136</v>
      </c>
      <c r="F318" s="11" t="s">
        <v>137</v>
      </c>
    </row>
    <row r="319" spans="1:6" ht="15" x14ac:dyDescent="0.25">
      <c r="B319" s="24" t="s">
        <v>267</v>
      </c>
      <c r="C319" s="25" t="s">
        <v>268</v>
      </c>
      <c r="D319" s="26">
        <v>0.6</v>
      </c>
      <c r="E319" s="27">
        <v>7500</v>
      </c>
      <c r="F319" s="28">
        <f>D319*E319</f>
        <v>4500</v>
      </c>
    </row>
    <row r="320" spans="1:6" ht="15" x14ac:dyDescent="0.25">
      <c r="B320" s="24" t="s">
        <v>269</v>
      </c>
      <c r="C320" s="25" t="s">
        <v>155</v>
      </c>
      <c r="D320" s="26">
        <v>0.03</v>
      </c>
      <c r="E320" s="27">
        <v>392045</v>
      </c>
      <c r="F320" s="28">
        <f>D320*E320</f>
        <v>11761.35</v>
      </c>
    </row>
    <row r="321" spans="1:6" ht="15" x14ac:dyDescent="0.25">
      <c r="B321" s="24" t="s">
        <v>270</v>
      </c>
      <c r="C321" s="25" t="s">
        <v>148</v>
      </c>
      <c r="D321" s="26">
        <v>0.5</v>
      </c>
      <c r="E321" s="27">
        <v>19531.050000000003</v>
      </c>
      <c r="F321" s="28">
        <f>D321*E321</f>
        <v>9765.5250000000015</v>
      </c>
    </row>
    <row r="322" spans="1:6" ht="15" x14ac:dyDescent="0.25">
      <c r="B322" s="24" t="s">
        <v>177</v>
      </c>
      <c r="C322" s="25" t="s">
        <v>178</v>
      </c>
      <c r="D322" s="26">
        <v>0.05</v>
      </c>
      <c r="E322" s="27"/>
      <c r="F322" s="28">
        <v>323</v>
      </c>
    </row>
    <row r="323" spans="1:6" s="13" customFormat="1" ht="15" x14ac:dyDescent="0.25">
      <c r="A323" s="7"/>
      <c r="B323" s="24" t="s">
        <v>161</v>
      </c>
      <c r="C323" s="25" t="s">
        <v>162</v>
      </c>
      <c r="D323" s="26">
        <v>0.1</v>
      </c>
      <c r="E323" s="27">
        <v>800</v>
      </c>
      <c r="F323" s="28">
        <f>D323*E323</f>
        <v>80</v>
      </c>
    </row>
    <row r="324" spans="1:6" x14ac:dyDescent="0.2">
      <c r="A324" s="13"/>
      <c r="B324" s="14" t="s">
        <v>151</v>
      </c>
      <c r="C324" s="29"/>
      <c r="D324" s="30"/>
      <c r="E324" s="31"/>
      <c r="F324" s="32">
        <f>SUM(F319:F323)</f>
        <v>26429.875</v>
      </c>
    </row>
    <row r="325" spans="1:6" x14ac:dyDescent="0.2">
      <c r="A325" s="2">
        <v>41</v>
      </c>
      <c r="B325" s="19" t="s">
        <v>271</v>
      </c>
      <c r="C325" s="20" t="s">
        <v>139</v>
      </c>
      <c r="D325" s="33" t="s">
        <v>140</v>
      </c>
      <c r="E325" s="22"/>
      <c r="F325" s="23"/>
    </row>
    <row r="326" spans="1:6" x14ac:dyDescent="0.2">
      <c r="B326" s="10" t="s">
        <v>141</v>
      </c>
      <c r="C326" s="10" t="s">
        <v>142</v>
      </c>
      <c r="D326" s="10" t="s">
        <v>135</v>
      </c>
      <c r="E326" s="11" t="s">
        <v>136</v>
      </c>
      <c r="F326" s="11" t="s">
        <v>137</v>
      </c>
    </row>
    <row r="327" spans="1:6" ht="15" x14ac:dyDescent="0.25">
      <c r="B327" s="24" t="s">
        <v>272</v>
      </c>
      <c r="C327" s="10" t="s">
        <v>155</v>
      </c>
      <c r="D327" s="26">
        <v>5.0000000000000001E-3</v>
      </c>
      <c r="E327" s="27">
        <v>392045</v>
      </c>
      <c r="F327" s="28">
        <f>D327*E327</f>
        <v>1960.2250000000001</v>
      </c>
    </row>
    <row r="328" spans="1:6" ht="15" x14ac:dyDescent="0.25">
      <c r="B328" s="24" t="s">
        <v>270</v>
      </c>
      <c r="C328" s="25" t="s">
        <v>148</v>
      </c>
      <c r="D328" s="26">
        <v>0.2</v>
      </c>
      <c r="E328" s="27">
        <v>19531.050000000003</v>
      </c>
      <c r="F328" s="28">
        <f>D328*E328</f>
        <v>3906.2100000000009</v>
      </c>
    </row>
    <row r="329" spans="1:6" ht="15" x14ac:dyDescent="0.25">
      <c r="B329" s="24" t="s">
        <v>177</v>
      </c>
      <c r="C329" s="25" t="s">
        <v>178</v>
      </c>
      <c r="D329" s="26">
        <v>0.03</v>
      </c>
      <c r="E329" s="27">
        <v>1065</v>
      </c>
      <c r="F329" s="28">
        <f>D329*E329</f>
        <v>31.95</v>
      </c>
    </row>
    <row r="330" spans="1:6" s="13" customFormat="1" ht="15" x14ac:dyDescent="0.25">
      <c r="A330" s="7"/>
      <c r="B330" s="24" t="s">
        <v>161</v>
      </c>
      <c r="C330" s="25" t="s">
        <v>162</v>
      </c>
      <c r="D330" s="26">
        <v>0.1</v>
      </c>
      <c r="E330" s="27">
        <v>250</v>
      </c>
      <c r="F330" s="28">
        <f>D330*E330</f>
        <v>25</v>
      </c>
    </row>
    <row r="331" spans="1:6" x14ac:dyDescent="0.2">
      <c r="A331" s="13"/>
      <c r="B331" s="14" t="s">
        <v>151</v>
      </c>
      <c r="C331" s="29"/>
      <c r="D331" s="30"/>
      <c r="E331" s="31"/>
      <c r="F331" s="32">
        <f>SUM(F327:F330)</f>
        <v>5923.3850000000011</v>
      </c>
    </row>
    <row r="332" spans="1:6" x14ac:dyDescent="0.2">
      <c r="A332" s="2">
        <v>42</v>
      </c>
      <c r="B332" s="3" t="s">
        <v>273</v>
      </c>
      <c r="C332" s="4" t="s">
        <v>139</v>
      </c>
      <c r="D332" s="3" t="s">
        <v>6</v>
      </c>
      <c r="E332" s="5"/>
      <c r="F332" s="6"/>
    </row>
    <row r="333" spans="1:6" x14ac:dyDescent="0.2">
      <c r="B333" s="10" t="s">
        <v>141</v>
      </c>
      <c r="C333" s="10" t="s">
        <v>142</v>
      </c>
      <c r="D333" s="10" t="s">
        <v>135</v>
      </c>
      <c r="E333" s="11" t="s">
        <v>136</v>
      </c>
      <c r="F333" s="11" t="s">
        <v>137</v>
      </c>
    </row>
    <row r="334" spans="1:6" x14ac:dyDescent="0.2">
      <c r="B334" s="7" t="s">
        <v>274</v>
      </c>
      <c r="C334" s="10" t="s">
        <v>249</v>
      </c>
      <c r="D334" s="12">
        <v>3</v>
      </c>
      <c r="E334" s="11">
        <v>1000</v>
      </c>
      <c r="F334" s="11">
        <f>D334*E334</f>
        <v>3000</v>
      </c>
    </row>
    <row r="335" spans="1:6" x14ac:dyDescent="0.2">
      <c r="B335" s="7" t="s">
        <v>275</v>
      </c>
      <c r="C335" s="10" t="s">
        <v>249</v>
      </c>
      <c r="D335" s="12">
        <v>0.2</v>
      </c>
      <c r="E335" s="11">
        <v>3900</v>
      </c>
      <c r="F335" s="11">
        <f>D335*E335</f>
        <v>780</v>
      </c>
    </row>
    <row r="336" spans="1:6" x14ac:dyDescent="0.2">
      <c r="B336" s="7" t="s">
        <v>276</v>
      </c>
      <c r="C336" s="10" t="s">
        <v>249</v>
      </c>
      <c r="D336" s="12">
        <v>0.5</v>
      </c>
      <c r="E336" s="11">
        <v>950</v>
      </c>
      <c r="F336" s="11">
        <f>D336*E336</f>
        <v>475</v>
      </c>
    </row>
    <row r="337" spans="1:6" x14ac:dyDescent="0.2">
      <c r="B337" s="7" t="s">
        <v>277</v>
      </c>
      <c r="C337" s="10" t="s">
        <v>6</v>
      </c>
      <c r="D337" s="12">
        <v>1</v>
      </c>
      <c r="E337" s="11">
        <v>27900</v>
      </c>
      <c r="F337" s="11">
        <f>D337*E337</f>
        <v>27900</v>
      </c>
    </row>
    <row r="338" spans="1:6" x14ac:dyDescent="0.2">
      <c r="B338" s="7" t="s">
        <v>278</v>
      </c>
      <c r="C338" s="10" t="s">
        <v>148</v>
      </c>
      <c r="D338" s="12">
        <v>1</v>
      </c>
      <c r="E338" s="11">
        <v>19531.050000000003</v>
      </c>
      <c r="F338" s="11">
        <f>D338*E338</f>
        <v>19531.050000000003</v>
      </c>
    </row>
    <row r="339" spans="1:6" s="13" customFormat="1" x14ac:dyDescent="0.2">
      <c r="A339" s="7"/>
      <c r="B339" s="7" t="s">
        <v>149</v>
      </c>
      <c r="C339" s="10" t="s">
        <v>150</v>
      </c>
      <c r="D339" s="12"/>
      <c r="E339" s="11"/>
      <c r="F339" s="11">
        <f>0.05*F338</f>
        <v>976.55250000000024</v>
      </c>
    </row>
    <row r="340" spans="1:6" x14ac:dyDescent="0.2">
      <c r="A340" s="13"/>
      <c r="B340" s="14" t="s">
        <v>151</v>
      </c>
      <c r="C340" s="15"/>
      <c r="D340" s="15"/>
      <c r="E340" s="16"/>
      <c r="F340" s="17">
        <f>SUM(F334:F339)</f>
        <v>52662.602500000001</v>
      </c>
    </row>
    <row r="341" spans="1:6" x14ac:dyDescent="0.2">
      <c r="A341" s="2">
        <v>43</v>
      </c>
      <c r="B341" s="3" t="s">
        <v>279</v>
      </c>
      <c r="C341" s="4" t="s">
        <v>139</v>
      </c>
      <c r="D341" s="3" t="s">
        <v>6</v>
      </c>
      <c r="E341" s="5"/>
      <c r="F341" s="6"/>
    </row>
    <row r="342" spans="1:6" x14ac:dyDescent="0.2">
      <c r="B342" s="10" t="s">
        <v>141</v>
      </c>
      <c r="C342" s="10" t="s">
        <v>142</v>
      </c>
      <c r="D342" s="10" t="s">
        <v>135</v>
      </c>
      <c r="E342" s="11" t="s">
        <v>136</v>
      </c>
      <c r="F342" s="11" t="s">
        <v>137</v>
      </c>
    </row>
    <row r="343" spans="1:6" x14ac:dyDescent="0.2">
      <c r="B343" s="7" t="s">
        <v>274</v>
      </c>
      <c r="C343" s="10" t="s">
        <v>249</v>
      </c>
      <c r="D343" s="12">
        <v>3</v>
      </c>
      <c r="E343" s="11">
        <v>1000</v>
      </c>
      <c r="F343" s="11">
        <f>D343*E343</f>
        <v>3000</v>
      </c>
    </row>
    <row r="344" spans="1:6" x14ac:dyDescent="0.2">
      <c r="B344" s="7" t="s">
        <v>275</v>
      </c>
      <c r="C344" s="10" t="s">
        <v>249</v>
      </c>
      <c r="D344" s="12">
        <v>0.2</v>
      </c>
      <c r="E344" s="11">
        <v>3900</v>
      </c>
      <c r="F344" s="11">
        <f>D344*E344</f>
        <v>780</v>
      </c>
    </row>
    <row r="345" spans="1:6" x14ac:dyDescent="0.2">
      <c r="B345" s="7" t="s">
        <v>280</v>
      </c>
      <c r="C345" s="10" t="s">
        <v>249</v>
      </c>
      <c r="D345" s="12">
        <v>0.5</v>
      </c>
      <c r="E345" s="11">
        <v>950</v>
      </c>
      <c r="F345" s="11">
        <f>D345*E345</f>
        <v>475</v>
      </c>
    </row>
    <row r="346" spans="1:6" x14ac:dyDescent="0.2">
      <c r="B346" s="7" t="s">
        <v>281</v>
      </c>
      <c r="C346" s="10" t="s">
        <v>6</v>
      </c>
      <c r="D346" s="12">
        <v>1</v>
      </c>
      <c r="E346" s="11">
        <v>17500</v>
      </c>
      <c r="F346" s="11">
        <f>D346*E346</f>
        <v>17500</v>
      </c>
    </row>
    <row r="347" spans="1:6" x14ac:dyDescent="0.2">
      <c r="B347" s="7" t="s">
        <v>278</v>
      </c>
      <c r="C347" s="10" t="s">
        <v>148</v>
      </c>
      <c r="D347" s="12">
        <v>1</v>
      </c>
      <c r="E347" s="11">
        <v>19531.050000000003</v>
      </c>
      <c r="F347" s="11">
        <f>D347*E347</f>
        <v>19531.050000000003</v>
      </c>
    </row>
    <row r="348" spans="1:6" s="13" customFormat="1" x14ac:dyDescent="0.2">
      <c r="A348" s="7"/>
      <c r="B348" s="7" t="s">
        <v>149</v>
      </c>
      <c r="C348" s="10" t="s">
        <v>150</v>
      </c>
      <c r="D348" s="12"/>
      <c r="E348" s="11"/>
      <c r="F348" s="11">
        <f>0.05*F347</f>
        <v>976.55250000000024</v>
      </c>
    </row>
    <row r="349" spans="1:6" x14ac:dyDescent="0.2">
      <c r="A349" s="13"/>
      <c r="B349" s="14" t="s">
        <v>151</v>
      </c>
      <c r="C349" s="15"/>
      <c r="D349" s="15"/>
      <c r="E349" s="16"/>
      <c r="F349" s="17">
        <f>SUM(F343:F348)</f>
        <v>42262.602500000001</v>
      </c>
    </row>
    <row r="350" spans="1:6" x14ac:dyDescent="0.2">
      <c r="A350" s="2">
        <v>44</v>
      </c>
      <c r="B350" s="3" t="s">
        <v>282</v>
      </c>
      <c r="C350" s="4" t="s">
        <v>139</v>
      </c>
      <c r="D350" s="3" t="s">
        <v>144</v>
      </c>
      <c r="E350" s="5"/>
      <c r="F350" s="6"/>
    </row>
    <row r="351" spans="1:6" x14ac:dyDescent="0.2">
      <c r="B351" s="10" t="s">
        <v>141</v>
      </c>
      <c r="C351" s="10" t="s">
        <v>142</v>
      </c>
      <c r="D351" s="10" t="s">
        <v>135</v>
      </c>
      <c r="E351" s="11" t="s">
        <v>136</v>
      </c>
      <c r="F351" s="11" t="s">
        <v>137</v>
      </c>
    </row>
    <row r="352" spans="1:6" x14ac:dyDescent="0.2">
      <c r="B352" s="7" t="s">
        <v>274</v>
      </c>
      <c r="C352" s="10" t="s">
        <v>249</v>
      </c>
      <c r="D352" s="12">
        <v>0.09</v>
      </c>
      <c r="E352" s="11">
        <v>1000</v>
      </c>
      <c r="F352" s="11">
        <f>D352*E352</f>
        <v>90</v>
      </c>
    </row>
    <row r="353" spans="1:6" x14ac:dyDescent="0.2">
      <c r="B353" s="7" t="s">
        <v>275</v>
      </c>
      <c r="C353" s="10" t="s">
        <v>249</v>
      </c>
      <c r="D353" s="12">
        <v>6.0000000000000001E-3</v>
      </c>
      <c r="E353" s="11">
        <v>1000</v>
      </c>
      <c r="F353" s="11">
        <f>D353*E353</f>
        <v>6</v>
      </c>
    </row>
    <row r="354" spans="1:6" x14ac:dyDescent="0.2">
      <c r="B354" s="7" t="s">
        <v>280</v>
      </c>
      <c r="C354" s="10" t="s">
        <v>249</v>
      </c>
      <c r="D354" s="12">
        <v>1.4999999999999999E-2</v>
      </c>
      <c r="E354" s="11">
        <v>3900</v>
      </c>
      <c r="F354" s="11">
        <f>D354*E354</f>
        <v>58.5</v>
      </c>
    </row>
    <row r="355" spans="1:6" x14ac:dyDescent="0.2">
      <c r="B355" s="7" t="s">
        <v>283</v>
      </c>
      <c r="C355" s="10" t="s">
        <v>144</v>
      </c>
      <c r="D355" s="12">
        <v>1</v>
      </c>
      <c r="E355" s="11">
        <v>6100</v>
      </c>
      <c r="F355" s="11">
        <f>D355*E355</f>
        <v>6100</v>
      </c>
    </row>
    <row r="356" spans="1:6" x14ac:dyDescent="0.2">
      <c r="B356" s="7" t="s">
        <v>278</v>
      </c>
      <c r="C356" s="10" t="s">
        <v>148</v>
      </c>
      <c r="D356" s="12">
        <v>0.1</v>
      </c>
      <c r="E356" s="11">
        <v>19531.050000000003</v>
      </c>
      <c r="F356" s="11">
        <f>D356*E356</f>
        <v>1953.1050000000005</v>
      </c>
    </row>
    <row r="357" spans="1:6" s="13" customFormat="1" x14ac:dyDescent="0.2">
      <c r="A357" s="7"/>
      <c r="B357" s="7" t="s">
        <v>149</v>
      </c>
      <c r="C357" s="10" t="s">
        <v>150</v>
      </c>
      <c r="D357" s="12"/>
      <c r="E357" s="11"/>
      <c r="F357" s="11">
        <f>0.05*F356</f>
        <v>97.655250000000024</v>
      </c>
    </row>
    <row r="358" spans="1:6" x14ac:dyDescent="0.2">
      <c r="A358" s="13"/>
      <c r="B358" s="14" t="s">
        <v>151</v>
      </c>
      <c r="C358" s="15"/>
      <c r="D358" s="15"/>
      <c r="E358" s="16"/>
      <c r="F358" s="17">
        <f>SUM(F352:F357)</f>
        <v>8305.2602499999994</v>
      </c>
    </row>
    <row r="359" spans="1:6" x14ac:dyDescent="0.2">
      <c r="A359" s="2">
        <v>45</v>
      </c>
      <c r="B359" s="3" t="s">
        <v>284</v>
      </c>
      <c r="C359" s="4" t="s">
        <v>139</v>
      </c>
      <c r="D359" s="3" t="s">
        <v>6</v>
      </c>
      <c r="E359" s="5"/>
      <c r="F359" s="6"/>
    </row>
    <row r="360" spans="1:6" x14ac:dyDescent="0.2">
      <c r="B360" s="10" t="s">
        <v>285</v>
      </c>
      <c r="C360" s="10" t="s">
        <v>142</v>
      </c>
      <c r="D360" s="10" t="s">
        <v>135</v>
      </c>
      <c r="E360" s="11" t="s">
        <v>136</v>
      </c>
      <c r="F360" s="11" t="s">
        <v>137</v>
      </c>
    </row>
    <row r="361" spans="1:6" x14ac:dyDescent="0.2">
      <c r="B361" s="7" t="s">
        <v>286</v>
      </c>
      <c r="C361" s="10" t="s">
        <v>287</v>
      </c>
      <c r="D361" s="12">
        <v>0.5</v>
      </c>
      <c r="E361" s="11">
        <v>10</v>
      </c>
      <c r="F361" s="11">
        <f>D361*E361</f>
        <v>5</v>
      </c>
    </row>
    <row r="362" spans="1:6" x14ac:dyDescent="0.2">
      <c r="B362" s="7" t="s">
        <v>284</v>
      </c>
      <c r="C362" s="10" t="s">
        <v>249</v>
      </c>
      <c r="D362" s="12">
        <f>2</f>
        <v>2</v>
      </c>
      <c r="E362" s="11">
        <v>1350</v>
      </c>
      <c r="F362" s="11">
        <f>D362*E362</f>
        <v>2700</v>
      </c>
    </row>
    <row r="363" spans="1:6" x14ac:dyDescent="0.2">
      <c r="B363" s="7" t="s">
        <v>288</v>
      </c>
      <c r="C363" s="10" t="s">
        <v>150</v>
      </c>
      <c r="D363" s="12">
        <v>0.03</v>
      </c>
      <c r="E363" s="11">
        <v>7800</v>
      </c>
      <c r="F363" s="11">
        <f>D363*E363</f>
        <v>234</v>
      </c>
    </row>
    <row r="364" spans="1:6" x14ac:dyDescent="0.2">
      <c r="B364" s="7" t="s">
        <v>289</v>
      </c>
      <c r="C364" s="10" t="s">
        <v>290</v>
      </c>
      <c r="D364" s="12">
        <v>0.1</v>
      </c>
      <c r="E364" s="11">
        <v>1350</v>
      </c>
      <c r="F364" s="11">
        <f>D364*E364</f>
        <v>135</v>
      </c>
    </row>
    <row r="365" spans="1:6" x14ac:dyDescent="0.2">
      <c r="B365" s="7" t="s">
        <v>291</v>
      </c>
      <c r="C365" s="10" t="s">
        <v>148</v>
      </c>
      <c r="D365" s="12">
        <v>0.16</v>
      </c>
      <c r="E365" s="11">
        <v>19531.050000000003</v>
      </c>
      <c r="F365" s="11">
        <f>D365*E365</f>
        <v>3124.9680000000008</v>
      </c>
    </row>
    <row r="366" spans="1:6" x14ac:dyDescent="0.2">
      <c r="B366" s="7" t="s">
        <v>149</v>
      </c>
      <c r="C366" s="10" t="s">
        <v>150</v>
      </c>
      <c r="D366" s="12"/>
      <c r="F366" s="11">
        <f>0.05*F365</f>
        <v>156.24840000000006</v>
      </c>
    </row>
    <row r="367" spans="1:6" s="13" customFormat="1" x14ac:dyDescent="0.2">
      <c r="A367" s="7"/>
      <c r="B367" s="7" t="s">
        <v>182</v>
      </c>
      <c r="C367" s="10" t="s">
        <v>162</v>
      </c>
      <c r="D367" s="12">
        <v>0.3</v>
      </c>
      <c r="E367" s="11">
        <v>1200</v>
      </c>
      <c r="F367" s="11">
        <f>D367*E367</f>
        <v>360</v>
      </c>
    </row>
    <row r="368" spans="1:6" x14ac:dyDescent="0.2">
      <c r="A368" s="13"/>
      <c r="B368" s="14" t="s">
        <v>151</v>
      </c>
      <c r="C368" s="15"/>
      <c r="D368" s="15"/>
      <c r="E368" s="16"/>
      <c r="F368" s="17">
        <f>SUM(F361:F367)</f>
        <v>6715.2164000000012</v>
      </c>
    </row>
    <row r="369" spans="1:6" x14ac:dyDescent="0.2">
      <c r="A369" s="2">
        <v>46</v>
      </c>
      <c r="B369" s="3" t="s">
        <v>292</v>
      </c>
      <c r="C369" s="4" t="s">
        <v>139</v>
      </c>
      <c r="D369" s="3" t="s">
        <v>6</v>
      </c>
      <c r="E369" s="5"/>
      <c r="F369" s="6"/>
    </row>
    <row r="370" spans="1:6" x14ac:dyDescent="0.2">
      <c r="B370" s="10" t="s">
        <v>141</v>
      </c>
      <c r="C370" s="10" t="s">
        <v>142</v>
      </c>
      <c r="D370" s="10" t="s">
        <v>135</v>
      </c>
      <c r="E370" s="11" t="s">
        <v>136</v>
      </c>
      <c r="F370" s="11" t="s">
        <v>137</v>
      </c>
    </row>
    <row r="371" spans="1:6" x14ac:dyDescent="0.2">
      <c r="B371" s="36" t="s">
        <v>289</v>
      </c>
      <c r="C371" s="10" t="s">
        <v>293</v>
      </c>
      <c r="D371" s="12">
        <v>0.1</v>
      </c>
      <c r="E371" s="11">
        <v>1200</v>
      </c>
      <c r="F371" s="27">
        <f>D371*E371</f>
        <v>120</v>
      </c>
    </row>
    <row r="372" spans="1:6" x14ac:dyDescent="0.2">
      <c r="B372" s="37" t="s">
        <v>294</v>
      </c>
      <c r="C372" s="38" t="s">
        <v>295</v>
      </c>
      <c r="D372" s="39">
        <v>0.25</v>
      </c>
      <c r="E372" s="27">
        <v>9000</v>
      </c>
      <c r="F372" s="27">
        <f>D372*E372</f>
        <v>2250</v>
      </c>
    </row>
    <row r="373" spans="1:6" x14ac:dyDescent="0.2">
      <c r="B373" s="40" t="s">
        <v>296</v>
      </c>
      <c r="C373" s="38" t="s">
        <v>148</v>
      </c>
      <c r="D373" s="39">
        <v>0.2</v>
      </c>
      <c r="E373" s="27">
        <v>13020.7</v>
      </c>
      <c r="F373" s="27">
        <f>D373*E373</f>
        <v>2604.1400000000003</v>
      </c>
    </row>
    <row r="374" spans="1:6" x14ac:dyDescent="0.2">
      <c r="B374" s="40" t="s">
        <v>177</v>
      </c>
      <c r="C374" s="38" t="s">
        <v>178</v>
      </c>
      <c r="D374" s="39"/>
      <c r="E374" s="27"/>
      <c r="F374" s="27">
        <f>0.05*F373</f>
        <v>130.20700000000002</v>
      </c>
    </row>
    <row r="375" spans="1:6" s="13" customFormat="1" x14ac:dyDescent="0.2">
      <c r="A375" s="7"/>
      <c r="B375" s="40" t="s">
        <v>161</v>
      </c>
      <c r="C375" s="38" t="s">
        <v>162</v>
      </c>
      <c r="D375" s="39">
        <v>0.1</v>
      </c>
      <c r="E375" s="27">
        <v>250</v>
      </c>
      <c r="F375" s="27">
        <f>D375*E375</f>
        <v>25</v>
      </c>
    </row>
    <row r="376" spans="1:6" x14ac:dyDescent="0.2">
      <c r="A376" s="13"/>
      <c r="B376" s="14" t="s">
        <v>151</v>
      </c>
      <c r="C376" s="15"/>
      <c r="D376" s="15"/>
      <c r="E376" s="16"/>
      <c r="F376" s="17">
        <f>SUM(F371:F375)</f>
        <v>5129.3470000000007</v>
      </c>
    </row>
    <row r="377" spans="1:6" x14ac:dyDescent="0.2">
      <c r="A377" s="2">
        <v>47</v>
      </c>
      <c r="B377" s="41" t="s">
        <v>297</v>
      </c>
      <c r="C377" s="20" t="s">
        <v>139</v>
      </c>
      <c r="D377" s="21" t="s">
        <v>6</v>
      </c>
      <c r="E377" s="22"/>
      <c r="F377" s="22"/>
    </row>
    <row r="378" spans="1:6" x14ac:dyDescent="0.2">
      <c r="B378" s="40" t="s">
        <v>172</v>
      </c>
      <c r="C378" s="25" t="s">
        <v>142</v>
      </c>
      <c r="D378" s="39" t="s">
        <v>298</v>
      </c>
      <c r="E378" s="27" t="s">
        <v>299</v>
      </c>
      <c r="F378" s="27"/>
    </row>
    <row r="379" spans="1:6" x14ac:dyDescent="0.2">
      <c r="B379" s="40" t="s">
        <v>300</v>
      </c>
      <c r="C379" s="25" t="s">
        <v>301</v>
      </c>
      <c r="D379" s="39">
        <v>0.02</v>
      </c>
      <c r="E379" s="27">
        <v>11</v>
      </c>
      <c r="F379" s="27">
        <f>D379*E379</f>
        <v>0.22</v>
      </c>
    </row>
    <row r="380" spans="1:6" x14ac:dyDescent="0.2">
      <c r="B380" s="40" t="s">
        <v>302</v>
      </c>
      <c r="C380" s="25" t="s">
        <v>295</v>
      </c>
      <c r="D380" s="39">
        <v>3.2000000000000001E-2</v>
      </c>
      <c r="E380" s="27">
        <v>50000</v>
      </c>
      <c r="F380" s="27">
        <f>D380*E380</f>
        <v>1600</v>
      </c>
    </row>
    <row r="381" spans="1:6" x14ac:dyDescent="0.2">
      <c r="B381" s="37" t="s">
        <v>303</v>
      </c>
      <c r="C381" s="25" t="s">
        <v>148</v>
      </c>
      <c r="D381" s="39">
        <v>0.15</v>
      </c>
      <c r="E381" s="27">
        <v>19531.050000000003</v>
      </c>
      <c r="F381" s="27">
        <f>D381*E381</f>
        <v>2929.6575000000003</v>
      </c>
    </row>
    <row r="382" spans="1:6" x14ac:dyDescent="0.2">
      <c r="B382" s="40" t="s">
        <v>177</v>
      </c>
      <c r="C382" s="25" t="s">
        <v>178</v>
      </c>
      <c r="D382" s="39">
        <v>0.02</v>
      </c>
      <c r="E382" s="27">
        <v>1065</v>
      </c>
      <c r="F382" s="27">
        <f>D382*E382</f>
        <v>21.3</v>
      </c>
    </row>
    <row r="383" spans="1:6" s="13" customFormat="1" x14ac:dyDescent="0.2">
      <c r="A383" s="7"/>
      <c r="B383" s="40" t="s">
        <v>161</v>
      </c>
      <c r="C383" s="25" t="s">
        <v>162</v>
      </c>
      <c r="D383" s="39">
        <v>0.4</v>
      </c>
      <c r="E383" s="27">
        <v>1500</v>
      </c>
      <c r="F383" s="27">
        <f>D383*E383</f>
        <v>600</v>
      </c>
    </row>
    <row r="384" spans="1:6" x14ac:dyDescent="0.2">
      <c r="A384" s="13"/>
      <c r="B384" s="14" t="s">
        <v>151</v>
      </c>
      <c r="C384" s="15"/>
      <c r="D384" s="15"/>
      <c r="E384" s="16"/>
      <c r="F384" s="17">
        <f>SUM(F379:F383)</f>
        <v>5151.1775000000007</v>
      </c>
    </row>
    <row r="385" spans="1:6" x14ac:dyDescent="0.2">
      <c r="A385" s="2">
        <v>48</v>
      </c>
      <c r="B385" s="3" t="s">
        <v>304</v>
      </c>
      <c r="C385" s="4" t="s">
        <v>139</v>
      </c>
      <c r="D385" s="3" t="s">
        <v>6</v>
      </c>
      <c r="E385" s="5"/>
      <c r="F385" s="6"/>
    </row>
    <row r="386" spans="1:6" x14ac:dyDescent="0.2">
      <c r="B386" s="10" t="s">
        <v>141</v>
      </c>
      <c r="C386" s="10" t="s">
        <v>142</v>
      </c>
      <c r="D386" s="10" t="s">
        <v>135</v>
      </c>
      <c r="E386" s="11" t="s">
        <v>136</v>
      </c>
      <c r="F386" s="11" t="s">
        <v>137</v>
      </c>
    </row>
    <row r="387" spans="1:6" x14ac:dyDescent="0.2">
      <c r="B387" s="7" t="s">
        <v>286</v>
      </c>
      <c r="C387" s="10" t="s">
        <v>287</v>
      </c>
      <c r="D387" s="12">
        <v>3.5000000000000003E-2</v>
      </c>
      <c r="E387" s="11">
        <v>10</v>
      </c>
      <c r="F387" s="11">
        <f>D387*E387</f>
        <v>0.35000000000000003</v>
      </c>
    </row>
    <row r="388" spans="1:6" x14ac:dyDescent="0.2">
      <c r="B388" s="7" t="s">
        <v>305</v>
      </c>
      <c r="C388" s="10" t="s">
        <v>306</v>
      </c>
      <c r="D388" s="12">
        <v>0.05</v>
      </c>
      <c r="E388" s="11">
        <v>50000</v>
      </c>
      <c r="F388" s="11">
        <f>D388*E388</f>
        <v>2500</v>
      </c>
    </row>
    <row r="389" spans="1:6" x14ac:dyDescent="0.2">
      <c r="B389" s="7" t="s">
        <v>307</v>
      </c>
      <c r="C389" s="10" t="s">
        <v>148</v>
      </c>
      <c r="D389" s="12">
        <v>0.25</v>
      </c>
      <c r="E389" s="11">
        <v>19531.050000000003</v>
      </c>
      <c r="F389" s="11">
        <f>D389*E389</f>
        <v>4882.7625000000007</v>
      </c>
    </row>
    <row r="390" spans="1:6" x14ac:dyDescent="0.2">
      <c r="B390" s="7" t="s">
        <v>149</v>
      </c>
      <c r="C390" s="10" t="s">
        <v>150</v>
      </c>
      <c r="D390" s="12"/>
      <c r="F390" s="11">
        <f>0.05*F389</f>
        <v>244.13812500000006</v>
      </c>
    </row>
    <row r="391" spans="1:6" s="13" customFormat="1" x14ac:dyDescent="0.2">
      <c r="A391" s="7"/>
      <c r="B391" s="7" t="s">
        <v>182</v>
      </c>
      <c r="C391" s="10" t="s">
        <v>162</v>
      </c>
      <c r="D391" s="12">
        <v>1</v>
      </c>
      <c r="E391" s="11">
        <v>1200</v>
      </c>
      <c r="F391" s="11">
        <f>D391*E391</f>
        <v>1200</v>
      </c>
    </row>
    <row r="392" spans="1:6" x14ac:dyDescent="0.2">
      <c r="A392" s="13"/>
      <c r="B392" s="14" t="s">
        <v>151</v>
      </c>
      <c r="C392" s="15"/>
      <c r="D392" s="15"/>
      <c r="E392" s="16"/>
      <c r="F392" s="17">
        <f>SUM(F387:F391)</f>
        <v>8827.2506250000006</v>
      </c>
    </row>
    <row r="393" spans="1:6" x14ac:dyDescent="0.2">
      <c r="A393" s="2">
        <v>49</v>
      </c>
      <c r="B393" s="3" t="s">
        <v>308</v>
      </c>
      <c r="C393" s="4" t="s">
        <v>139</v>
      </c>
      <c r="D393" s="3" t="s">
        <v>6</v>
      </c>
      <c r="E393" s="5"/>
      <c r="F393" s="6"/>
    </row>
    <row r="394" spans="1:6" x14ac:dyDescent="0.2">
      <c r="B394" s="10" t="s">
        <v>141</v>
      </c>
      <c r="C394" s="10" t="s">
        <v>142</v>
      </c>
      <c r="D394" s="10" t="s">
        <v>135</v>
      </c>
      <c r="E394" s="11" t="s">
        <v>136</v>
      </c>
      <c r="F394" s="11" t="s">
        <v>137</v>
      </c>
    </row>
    <row r="395" spans="1:6" x14ac:dyDescent="0.2">
      <c r="B395" s="7" t="s">
        <v>286</v>
      </c>
      <c r="C395" s="10" t="s">
        <v>287</v>
      </c>
      <c r="D395" s="12">
        <v>3.5000000000000003E-2</v>
      </c>
      <c r="E395" s="11">
        <v>10</v>
      </c>
      <c r="F395" s="11">
        <f>+D395*E395</f>
        <v>0.35000000000000003</v>
      </c>
    </row>
    <row r="396" spans="1:6" x14ac:dyDescent="0.2">
      <c r="B396" s="7" t="s">
        <v>305</v>
      </c>
      <c r="C396" s="10" t="s">
        <v>306</v>
      </c>
      <c r="D396" s="12">
        <v>3.3300000000000003E-2</v>
      </c>
      <c r="E396" s="11">
        <v>32000</v>
      </c>
      <c r="F396" s="11">
        <f>D396*E396</f>
        <v>1065.6000000000001</v>
      </c>
    </row>
    <row r="397" spans="1:6" x14ac:dyDescent="0.2">
      <c r="B397" s="7" t="s">
        <v>307</v>
      </c>
      <c r="C397" s="10" t="s">
        <v>148</v>
      </c>
      <c r="D397" s="12">
        <v>0.2</v>
      </c>
      <c r="E397" s="11">
        <v>19531.050000000003</v>
      </c>
      <c r="F397" s="11">
        <f>D397*E397</f>
        <v>3906.2100000000009</v>
      </c>
    </row>
    <row r="398" spans="1:6" x14ac:dyDescent="0.2">
      <c r="B398" s="7" t="s">
        <v>149</v>
      </c>
      <c r="C398" s="10" t="s">
        <v>150</v>
      </c>
      <c r="D398" s="12"/>
      <c r="F398" s="11">
        <f>0.05*F397</f>
        <v>195.31050000000005</v>
      </c>
    </row>
    <row r="399" spans="1:6" s="13" customFormat="1" x14ac:dyDescent="0.2">
      <c r="A399" s="7"/>
      <c r="B399" s="7" t="s">
        <v>182</v>
      </c>
      <c r="C399" s="10" t="s">
        <v>162</v>
      </c>
      <c r="D399" s="12">
        <v>0.5</v>
      </c>
      <c r="E399" s="11">
        <v>800</v>
      </c>
      <c r="F399" s="11">
        <f>D399*E399</f>
        <v>400</v>
      </c>
    </row>
    <row r="400" spans="1:6" x14ac:dyDescent="0.2">
      <c r="A400" s="13"/>
      <c r="B400" s="14" t="s">
        <v>151</v>
      </c>
      <c r="C400" s="15"/>
      <c r="D400" s="15"/>
      <c r="E400" s="16"/>
      <c r="F400" s="17">
        <f>SUM(F395:F399)</f>
        <v>5567.4705000000013</v>
      </c>
    </row>
    <row r="401" spans="1:6" x14ac:dyDescent="0.2">
      <c r="A401" s="2">
        <v>50</v>
      </c>
      <c r="B401" s="41" t="s">
        <v>309</v>
      </c>
      <c r="C401" s="20" t="s">
        <v>139</v>
      </c>
      <c r="D401" s="21" t="s">
        <v>6</v>
      </c>
      <c r="E401" s="22"/>
      <c r="F401" s="22"/>
    </row>
    <row r="402" spans="1:6" x14ac:dyDescent="0.2">
      <c r="B402" s="40" t="s">
        <v>172</v>
      </c>
      <c r="C402" s="25" t="s">
        <v>142</v>
      </c>
      <c r="D402" s="39" t="s">
        <v>298</v>
      </c>
      <c r="E402" s="27" t="s">
        <v>299</v>
      </c>
      <c r="F402" s="27"/>
    </row>
    <row r="403" spans="1:6" x14ac:dyDescent="0.2">
      <c r="B403" s="40" t="s">
        <v>300</v>
      </c>
      <c r="C403" s="25" t="s">
        <v>301</v>
      </c>
      <c r="D403" s="39">
        <v>0.02</v>
      </c>
      <c r="E403" s="27">
        <v>11</v>
      </c>
      <c r="F403" s="27">
        <f>D403*E403</f>
        <v>0.22</v>
      </c>
    </row>
    <row r="404" spans="1:6" x14ac:dyDescent="0.2">
      <c r="B404" s="37" t="s">
        <v>164</v>
      </c>
      <c r="C404" s="25" t="s">
        <v>295</v>
      </c>
      <c r="D404" s="39">
        <v>3.2000000000000001E-2</v>
      </c>
      <c r="E404" s="27">
        <v>55000</v>
      </c>
      <c r="F404" s="27">
        <f>D404*E404</f>
        <v>1760</v>
      </c>
    </row>
    <row r="405" spans="1:6" x14ac:dyDescent="0.2">
      <c r="B405" s="40" t="s">
        <v>310</v>
      </c>
      <c r="C405" s="25" t="s">
        <v>148</v>
      </c>
      <c r="D405" s="39">
        <v>0.15</v>
      </c>
      <c r="E405" s="27">
        <v>19531.050000000003</v>
      </c>
      <c r="F405" s="27">
        <f>D405*E405</f>
        <v>2929.6575000000003</v>
      </c>
    </row>
    <row r="406" spans="1:6" x14ac:dyDescent="0.2">
      <c r="B406" s="40" t="s">
        <v>177</v>
      </c>
      <c r="C406" s="25" t="s">
        <v>178</v>
      </c>
      <c r="D406" s="39"/>
      <c r="E406" s="27"/>
      <c r="F406" s="27">
        <f>0.05*F405</f>
        <v>146.48287500000001</v>
      </c>
    </row>
    <row r="407" spans="1:6" x14ac:dyDescent="0.2">
      <c r="B407" s="40" t="s">
        <v>161</v>
      </c>
      <c r="C407" s="25" t="s">
        <v>162</v>
      </c>
      <c r="D407" s="39">
        <v>0.1</v>
      </c>
      <c r="E407" s="27">
        <v>800</v>
      </c>
      <c r="F407" s="27">
        <f>D407*E407</f>
        <v>80</v>
      </c>
    </row>
    <row r="408" spans="1:6" x14ac:dyDescent="0.2">
      <c r="B408" s="40" t="s">
        <v>311</v>
      </c>
      <c r="C408" s="25" t="s">
        <v>6</v>
      </c>
      <c r="D408" s="39">
        <v>0.1</v>
      </c>
      <c r="E408" s="27">
        <v>5129.3470000000007</v>
      </c>
      <c r="F408" s="27">
        <f>D408*E408</f>
        <v>512.93470000000013</v>
      </c>
    </row>
    <row r="409" spans="1:6" s="13" customFormat="1" x14ac:dyDescent="0.2">
      <c r="A409" s="7"/>
      <c r="B409" s="40" t="s">
        <v>312</v>
      </c>
      <c r="C409" s="25" t="s">
        <v>6</v>
      </c>
      <c r="D409" s="39">
        <v>2.5000000000000001E-2</v>
      </c>
      <c r="E409" s="27">
        <v>23615.151249999999</v>
      </c>
      <c r="F409" s="27">
        <f>D409*E409</f>
        <v>590.37878124999997</v>
      </c>
    </row>
    <row r="410" spans="1:6" s="13" customFormat="1" x14ac:dyDescent="0.2">
      <c r="B410" s="14" t="s">
        <v>151</v>
      </c>
      <c r="C410" s="29"/>
      <c r="D410" s="30"/>
      <c r="E410" s="31"/>
      <c r="F410" s="42">
        <f>SUM(F403:F409)</f>
        <v>6019.6738562499995</v>
      </c>
    </row>
    <row r="411" spans="1:6" x14ac:dyDescent="0.2">
      <c r="A411" s="13"/>
      <c r="B411" s="14"/>
      <c r="C411" s="29"/>
      <c r="D411" s="30"/>
      <c r="E411" s="31"/>
      <c r="F411" s="42"/>
    </row>
    <row r="412" spans="1:6" x14ac:dyDescent="0.2">
      <c r="A412" s="2">
        <v>51</v>
      </c>
      <c r="B412" s="43" t="s">
        <v>313</v>
      </c>
      <c r="C412" s="20" t="s">
        <v>139</v>
      </c>
      <c r="D412" s="21" t="s">
        <v>6</v>
      </c>
      <c r="E412" s="22"/>
      <c r="F412" s="44"/>
    </row>
    <row r="413" spans="1:6" x14ac:dyDescent="0.2">
      <c r="B413" s="38" t="s">
        <v>172</v>
      </c>
      <c r="C413" s="10" t="s">
        <v>142</v>
      </c>
      <c r="D413" s="10" t="s">
        <v>135</v>
      </c>
      <c r="E413" s="11" t="s">
        <v>136</v>
      </c>
      <c r="F413" s="11" t="s">
        <v>137</v>
      </c>
    </row>
    <row r="414" spans="1:6" x14ac:dyDescent="0.2">
      <c r="B414" s="37" t="s">
        <v>314</v>
      </c>
      <c r="C414" s="25" t="s">
        <v>301</v>
      </c>
      <c r="D414" s="39">
        <v>0.2</v>
      </c>
      <c r="E414" s="27">
        <v>11</v>
      </c>
      <c r="F414" s="27">
        <f t="shared" ref="F414:F420" si="4">D414*E414</f>
        <v>2.2000000000000002</v>
      </c>
    </row>
    <row r="415" spans="1:6" x14ac:dyDescent="0.2">
      <c r="B415" s="40" t="s">
        <v>315</v>
      </c>
      <c r="C415" s="25" t="s">
        <v>142</v>
      </c>
      <c r="D415" s="39">
        <v>0.15</v>
      </c>
      <c r="E415" s="27">
        <v>8000</v>
      </c>
      <c r="F415" s="27">
        <f t="shared" si="4"/>
        <v>1200</v>
      </c>
    </row>
    <row r="416" spans="1:6" x14ac:dyDescent="0.2">
      <c r="B416" s="40" t="s">
        <v>316</v>
      </c>
      <c r="C416" s="25" t="s">
        <v>295</v>
      </c>
      <c r="D416" s="39">
        <v>0.1</v>
      </c>
      <c r="E416" s="27">
        <v>17060</v>
      </c>
      <c r="F416" s="27">
        <f t="shared" si="4"/>
        <v>1706</v>
      </c>
    </row>
    <row r="417" spans="1:8" x14ac:dyDescent="0.2">
      <c r="B417" s="40" t="s">
        <v>310</v>
      </c>
      <c r="C417" s="25" t="s">
        <v>148</v>
      </c>
      <c r="D417" s="39">
        <v>0.14000000000000001</v>
      </c>
      <c r="E417" s="27">
        <v>19531.050000000003</v>
      </c>
      <c r="F417" s="27">
        <f t="shared" si="4"/>
        <v>2734.3470000000007</v>
      </c>
    </row>
    <row r="418" spans="1:8" x14ac:dyDescent="0.2">
      <c r="B418" s="40" t="s">
        <v>177</v>
      </c>
      <c r="C418" s="25" t="s">
        <v>178</v>
      </c>
      <c r="D418" s="39">
        <v>0.03</v>
      </c>
      <c r="E418" s="27">
        <v>1065</v>
      </c>
      <c r="F418" s="27">
        <f t="shared" si="4"/>
        <v>31.95</v>
      </c>
    </row>
    <row r="419" spans="1:8" x14ac:dyDescent="0.2">
      <c r="B419" s="37" t="s">
        <v>263</v>
      </c>
      <c r="C419" s="25" t="s">
        <v>162</v>
      </c>
      <c r="D419" s="39">
        <v>0.3</v>
      </c>
      <c r="E419" s="27">
        <v>1600</v>
      </c>
      <c r="F419" s="27">
        <f t="shared" si="4"/>
        <v>480</v>
      </c>
    </row>
    <row r="420" spans="1:8" s="13" customFormat="1" x14ac:dyDescent="0.2">
      <c r="A420" s="7"/>
      <c r="B420" s="36" t="s">
        <v>317</v>
      </c>
      <c r="C420" s="10" t="s">
        <v>178</v>
      </c>
      <c r="D420" s="39">
        <v>0.01</v>
      </c>
      <c r="E420" s="11">
        <v>4800</v>
      </c>
      <c r="F420" s="27">
        <f t="shared" si="4"/>
        <v>48</v>
      </c>
    </row>
    <row r="421" spans="1:8" x14ac:dyDescent="0.2">
      <c r="A421" s="13"/>
      <c r="B421" s="14" t="s">
        <v>151</v>
      </c>
      <c r="C421" s="15"/>
      <c r="D421" s="15"/>
      <c r="E421" s="16"/>
      <c r="F421" s="17">
        <f>SUM(F414:F420)</f>
        <v>6202.4970000000003</v>
      </c>
    </row>
    <row r="422" spans="1:8" x14ac:dyDescent="0.2">
      <c r="A422" s="2">
        <v>52</v>
      </c>
      <c r="B422" s="43" t="s">
        <v>318</v>
      </c>
      <c r="C422" s="20" t="s">
        <v>139</v>
      </c>
      <c r="D422" s="21" t="s">
        <v>6</v>
      </c>
      <c r="E422" s="22"/>
      <c r="F422" s="44"/>
    </row>
    <row r="423" spans="1:8" x14ac:dyDescent="0.2">
      <c r="B423" s="38" t="s">
        <v>172</v>
      </c>
      <c r="C423" s="10" t="s">
        <v>142</v>
      </c>
      <c r="D423" s="10" t="s">
        <v>135</v>
      </c>
      <c r="E423" s="11" t="s">
        <v>136</v>
      </c>
      <c r="F423" s="11" t="s">
        <v>137</v>
      </c>
    </row>
    <row r="424" spans="1:8" x14ac:dyDescent="0.2">
      <c r="B424" s="40" t="s">
        <v>319</v>
      </c>
      <c r="C424" s="25" t="s">
        <v>268</v>
      </c>
      <c r="D424" s="39">
        <v>0.15</v>
      </c>
      <c r="E424" s="27">
        <v>11320</v>
      </c>
      <c r="F424" s="27">
        <f>D424*E424</f>
        <v>1698</v>
      </c>
    </row>
    <row r="425" spans="1:8" x14ac:dyDescent="0.2">
      <c r="B425" s="40" t="s">
        <v>310</v>
      </c>
      <c r="C425" s="25" t="s">
        <v>148</v>
      </c>
      <c r="D425" s="39">
        <v>0.15</v>
      </c>
      <c r="E425" s="27">
        <v>19531.050000000003</v>
      </c>
      <c r="F425" s="27">
        <f>D425*E425</f>
        <v>2929.6575000000003</v>
      </c>
      <c r="H425" s="7" t="s">
        <v>320</v>
      </c>
    </row>
    <row r="426" spans="1:8" x14ac:dyDescent="0.2">
      <c r="B426" s="40" t="s">
        <v>177</v>
      </c>
      <c r="C426" s="25" t="s">
        <v>178</v>
      </c>
      <c r="D426" s="39">
        <v>0.03</v>
      </c>
      <c r="E426" s="27">
        <v>1065</v>
      </c>
      <c r="F426" s="27">
        <f>D426*E426</f>
        <v>31.95</v>
      </c>
    </row>
    <row r="427" spans="1:8" s="13" customFormat="1" x14ac:dyDescent="0.2">
      <c r="A427" s="7"/>
      <c r="B427" s="40" t="s">
        <v>161</v>
      </c>
      <c r="C427" s="25" t="s">
        <v>162</v>
      </c>
      <c r="D427" s="39">
        <v>0.5</v>
      </c>
      <c r="E427" s="27">
        <v>800</v>
      </c>
      <c r="F427" s="27">
        <f>D427*E427</f>
        <v>400</v>
      </c>
    </row>
    <row r="428" spans="1:8" x14ac:dyDescent="0.2">
      <c r="A428" s="13"/>
      <c r="B428" s="14" t="s">
        <v>151</v>
      </c>
      <c r="C428" s="15"/>
      <c r="D428" s="15"/>
      <c r="E428" s="16"/>
      <c r="F428" s="17">
        <f>SUM(F424:F427)</f>
        <v>5059.6075000000001</v>
      </c>
    </row>
    <row r="429" spans="1:8" x14ac:dyDescent="0.2">
      <c r="A429" s="2">
        <v>53</v>
      </c>
      <c r="B429" s="3" t="s">
        <v>321</v>
      </c>
      <c r="C429" s="4" t="s">
        <v>139</v>
      </c>
      <c r="D429" s="3" t="s">
        <v>6</v>
      </c>
      <c r="E429" s="5"/>
      <c r="F429" s="6"/>
    </row>
    <row r="430" spans="1:8" x14ac:dyDescent="0.2">
      <c r="B430" s="10" t="s">
        <v>141</v>
      </c>
      <c r="C430" s="10" t="s">
        <v>142</v>
      </c>
      <c r="D430" s="10" t="s">
        <v>135</v>
      </c>
      <c r="E430" s="11" t="s">
        <v>136</v>
      </c>
      <c r="F430" s="11" t="s">
        <v>137</v>
      </c>
    </row>
    <row r="431" spans="1:8" x14ac:dyDescent="0.2">
      <c r="B431" s="7" t="s">
        <v>286</v>
      </c>
      <c r="C431" s="10" t="s">
        <v>287</v>
      </c>
      <c r="D431" s="12">
        <v>0.5</v>
      </c>
      <c r="E431" s="11">
        <v>10</v>
      </c>
      <c r="F431" s="11">
        <f>D431*E431</f>
        <v>5</v>
      </c>
    </row>
    <row r="432" spans="1:8" x14ac:dyDescent="0.2">
      <c r="B432" s="7" t="s">
        <v>322</v>
      </c>
      <c r="C432" s="10" t="s">
        <v>290</v>
      </c>
      <c r="D432" s="12">
        <v>0.1</v>
      </c>
      <c r="E432" s="11">
        <v>1350</v>
      </c>
      <c r="F432" s="11">
        <f>D432*E432</f>
        <v>135</v>
      </c>
    </row>
    <row r="433" spans="1:7" x14ac:dyDescent="0.2">
      <c r="B433" s="7" t="s">
        <v>284</v>
      </c>
      <c r="C433" s="10" t="s">
        <v>249</v>
      </c>
      <c r="D433" s="12">
        <v>0.13</v>
      </c>
      <c r="E433" s="11">
        <v>1200</v>
      </c>
      <c r="F433" s="11">
        <f>D433*E433</f>
        <v>156</v>
      </c>
    </row>
    <row r="434" spans="1:7" x14ac:dyDescent="0.2">
      <c r="B434" s="7" t="s">
        <v>288</v>
      </c>
      <c r="C434" s="10" t="s">
        <v>306</v>
      </c>
      <c r="D434" s="12">
        <v>0.03</v>
      </c>
      <c r="E434" s="11">
        <v>17060</v>
      </c>
      <c r="F434" s="11">
        <f>D434*E434</f>
        <v>511.79999999999995</v>
      </c>
    </row>
    <row r="435" spans="1:7" x14ac:dyDescent="0.2">
      <c r="B435" s="7" t="s">
        <v>323</v>
      </c>
      <c r="C435" s="10" t="s">
        <v>148</v>
      </c>
      <c r="D435" s="12">
        <v>0.125</v>
      </c>
      <c r="E435" s="11">
        <v>6510.35</v>
      </c>
      <c r="F435" s="11">
        <f>D435*E435</f>
        <v>813.79375000000005</v>
      </c>
    </row>
    <row r="436" spans="1:7" x14ac:dyDescent="0.2">
      <c r="B436" s="7" t="s">
        <v>149</v>
      </c>
      <c r="C436" s="10" t="s">
        <v>150</v>
      </c>
      <c r="D436" s="12"/>
      <c r="F436" s="11">
        <f>0.05*F435</f>
        <v>40.689687500000005</v>
      </c>
    </row>
    <row r="437" spans="1:7" s="13" customFormat="1" x14ac:dyDescent="0.2">
      <c r="A437" s="7"/>
      <c r="B437" s="7" t="s">
        <v>182</v>
      </c>
      <c r="C437" s="10" t="s">
        <v>162</v>
      </c>
      <c r="D437" s="12">
        <v>0.5</v>
      </c>
      <c r="E437" s="11">
        <v>1200</v>
      </c>
      <c r="F437" s="11">
        <f>D437*E437</f>
        <v>600</v>
      </c>
      <c r="G437" s="45"/>
    </row>
    <row r="438" spans="1:7" x14ac:dyDescent="0.2">
      <c r="A438" s="13"/>
      <c r="B438" s="14" t="s">
        <v>151</v>
      </c>
      <c r="C438" s="15"/>
      <c r="D438" s="15"/>
      <c r="E438" s="16"/>
      <c r="F438" s="17">
        <f>SUM(F431:F437)</f>
        <v>2262.2834375000002</v>
      </c>
    </row>
    <row r="439" spans="1:7" x14ac:dyDescent="0.2">
      <c r="A439" s="2">
        <v>54</v>
      </c>
      <c r="B439" s="3" t="s">
        <v>324</v>
      </c>
      <c r="C439" s="4" t="s">
        <v>139</v>
      </c>
      <c r="D439" s="3" t="s">
        <v>144</v>
      </c>
      <c r="E439" s="5"/>
      <c r="F439" s="6"/>
    </row>
    <row r="440" spans="1:7" x14ac:dyDescent="0.2">
      <c r="B440" s="10" t="s">
        <v>141</v>
      </c>
      <c r="C440" s="10" t="s">
        <v>142</v>
      </c>
      <c r="D440" s="10" t="s">
        <v>135</v>
      </c>
      <c r="E440" s="11" t="s">
        <v>136</v>
      </c>
      <c r="F440" s="11" t="s">
        <v>137</v>
      </c>
    </row>
    <row r="441" spans="1:7" x14ac:dyDescent="0.2">
      <c r="B441" s="7" t="s">
        <v>325</v>
      </c>
      <c r="C441" s="10" t="s">
        <v>144</v>
      </c>
      <c r="D441" s="12">
        <v>1</v>
      </c>
      <c r="E441" s="11">
        <v>5000</v>
      </c>
      <c r="F441" s="11">
        <f>D441*E441</f>
        <v>5000</v>
      </c>
    </row>
    <row r="442" spans="1:7" x14ac:dyDescent="0.2">
      <c r="B442" s="7" t="s">
        <v>280</v>
      </c>
      <c r="C442" s="10" t="s">
        <v>249</v>
      </c>
      <c r="D442" s="12">
        <v>0.2</v>
      </c>
      <c r="E442" s="11">
        <v>950</v>
      </c>
      <c r="F442" s="11">
        <f>D442*E442</f>
        <v>190</v>
      </c>
    </row>
    <row r="443" spans="1:7" x14ac:dyDescent="0.2">
      <c r="B443" s="7" t="s">
        <v>278</v>
      </c>
      <c r="C443" s="10" t="s">
        <v>148</v>
      </c>
      <c r="D443" s="12">
        <v>0.125</v>
      </c>
      <c r="E443" s="11">
        <v>19531.050000000003</v>
      </c>
      <c r="F443" s="11">
        <f>D443*E443</f>
        <v>2441.3812500000004</v>
      </c>
    </row>
    <row r="444" spans="1:7" s="13" customFormat="1" x14ac:dyDescent="0.2">
      <c r="A444" s="7"/>
      <c r="B444" s="7" t="s">
        <v>149</v>
      </c>
      <c r="C444" s="10" t="s">
        <v>150</v>
      </c>
      <c r="D444" s="12"/>
      <c r="E444" s="11"/>
      <c r="F444" s="11">
        <f>0.05*F443</f>
        <v>122.06906250000003</v>
      </c>
    </row>
    <row r="445" spans="1:7" x14ac:dyDescent="0.2">
      <c r="A445" s="13"/>
      <c r="B445" s="14" t="s">
        <v>151</v>
      </c>
      <c r="C445" s="15"/>
      <c r="D445" s="15"/>
      <c r="E445" s="16"/>
      <c r="F445" s="17">
        <f>SUM(F441:F444)</f>
        <v>7753.4503125000001</v>
      </c>
    </row>
    <row r="446" spans="1:7" x14ac:dyDescent="0.2">
      <c r="A446" s="2">
        <v>55</v>
      </c>
      <c r="B446" s="3" t="s">
        <v>326</v>
      </c>
      <c r="C446" s="4" t="s">
        <v>139</v>
      </c>
      <c r="D446" s="3" t="s">
        <v>6</v>
      </c>
      <c r="E446" s="5"/>
      <c r="F446" s="6"/>
    </row>
    <row r="447" spans="1:7" x14ac:dyDescent="0.2">
      <c r="B447" s="10" t="s">
        <v>141</v>
      </c>
      <c r="C447" s="10" t="s">
        <v>142</v>
      </c>
      <c r="D447" s="10" t="s">
        <v>135</v>
      </c>
      <c r="E447" s="11" t="s">
        <v>136</v>
      </c>
      <c r="F447" s="11" t="s">
        <v>137</v>
      </c>
    </row>
    <row r="448" spans="1:7" x14ac:dyDescent="0.2">
      <c r="B448" s="7" t="s">
        <v>327</v>
      </c>
      <c r="C448" s="10" t="s">
        <v>150</v>
      </c>
      <c r="D448" s="46">
        <v>0.25</v>
      </c>
      <c r="E448" s="47">
        <v>10000</v>
      </c>
      <c r="F448" s="47">
        <f>D448*E448</f>
        <v>2500</v>
      </c>
    </row>
    <row r="449" spans="1:6" x14ac:dyDescent="0.2">
      <c r="B449" s="7" t="s">
        <v>289</v>
      </c>
      <c r="C449" s="10" t="s">
        <v>290</v>
      </c>
      <c r="D449" s="46">
        <v>0.1</v>
      </c>
      <c r="E449" s="47">
        <v>1350</v>
      </c>
      <c r="F449" s="47">
        <f>D449*E449</f>
        <v>135</v>
      </c>
    </row>
    <row r="450" spans="1:6" x14ac:dyDescent="0.2">
      <c r="B450" s="7" t="s">
        <v>291</v>
      </c>
      <c r="C450" s="10" t="s">
        <v>148</v>
      </c>
      <c r="D450" s="46">
        <v>0.2</v>
      </c>
      <c r="E450" s="47">
        <v>19531.050000000003</v>
      </c>
      <c r="F450" s="47">
        <f>D450*E450</f>
        <v>3906.2100000000009</v>
      </c>
    </row>
    <row r="451" spans="1:6" x14ac:dyDescent="0.2">
      <c r="B451" s="7" t="s">
        <v>149</v>
      </c>
      <c r="C451" s="10" t="s">
        <v>150</v>
      </c>
      <c r="D451" s="46"/>
      <c r="E451" s="47"/>
      <c r="F451" s="47">
        <f>0.05*F450</f>
        <v>195.31050000000005</v>
      </c>
    </row>
    <row r="452" spans="1:6" s="13" customFormat="1" x14ac:dyDescent="0.2">
      <c r="A452" s="7"/>
      <c r="B452" s="7" t="s">
        <v>182</v>
      </c>
      <c r="C452" s="10" t="s">
        <v>162</v>
      </c>
      <c r="D452" s="46">
        <v>0.1</v>
      </c>
      <c r="E452" s="47">
        <v>250</v>
      </c>
      <c r="F452" s="47">
        <f>D452*E452</f>
        <v>25</v>
      </c>
    </row>
    <row r="453" spans="1:6" x14ac:dyDescent="0.2">
      <c r="A453" s="13"/>
      <c r="B453" s="14" t="s">
        <v>151</v>
      </c>
      <c r="C453" s="15"/>
      <c r="D453" s="48"/>
      <c r="E453" s="49"/>
      <c r="F453" s="50">
        <f>SUM(F448:F452)</f>
        <v>6761.5205000000005</v>
      </c>
    </row>
    <row r="454" spans="1:6" x14ac:dyDescent="0.2">
      <c r="A454" s="2">
        <v>56</v>
      </c>
      <c r="B454" s="3" t="s">
        <v>328</v>
      </c>
      <c r="C454" s="4" t="s">
        <v>139</v>
      </c>
      <c r="D454" s="3" t="s">
        <v>6</v>
      </c>
      <c r="E454" s="5"/>
      <c r="F454" s="6"/>
    </row>
    <row r="455" spans="1:6" x14ac:dyDescent="0.2">
      <c r="B455" s="10" t="s">
        <v>141</v>
      </c>
      <c r="C455" s="10" t="s">
        <v>142</v>
      </c>
      <c r="D455" s="10" t="s">
        <v>135</v>
      </c>
      <c r="E455" s="11" t="s">
        <v>136</v>
      </c>
      <c r="F455" s="11" t="s">
        <v>137</v>
      </c>
    </row>
    <row r="456" spans="1:6" x14ac:dyDescent="0.2">
      <c r="B456" s="7" t="s">
        <v>329</v>
      </c>
      <c r="C456" s="10" t="s">
        <v>306</v>
      </c>
      <c r="D456" s="12">
        <v>5.5E-2</v>
      </c>
      <c r="E456" s="11">
        <v>82500</v>
      </c>
      <c r="F456" s="11">
        <f>D456*E456</f>
        <v>4537.5</v>
      </c>
    </row>
    <row r="457" spans="1:6" x14ac:dyDescent="0.2">
      <c r="B457" s="7" t="s">
        <v>330</v>
      </c>
      <c r="C457" s="10" t="s">
        <v>142</v>
      </c>
      <c r="D457" s="12">
        <v>6.0000000000000001E-3</v>
      </c>
      <c r="E457" s="11">
        <v>13500</v>
      </c>
      <c r="F457" s="11">
        <f>D457*E457</f>
        <v>81</v>
      </c>
    </row>
    <row r="458" spans="1:6" x14ac:dyDescent="0.2">
      <c r="B458" s="7" t="s">
        <v>331</v>
      </c>
      <c r="C458" s="10" t="s">
        <v>306</v>
      </c>
      <c r="D458" s="12">
        <v>3.0000000000000001E-3</v>
      </c>
      <c r="E458" s="11">
        <v>30000</v>
      </c>
      <c r="F458" s="11">
        <f>D458*E458</f>
        <v>90</v>
      </c>
    </row>
    <row r="459" spans="1:6" x14ac:dyDescent="0.2">
      <c r="B459" s="7" t="s">
        <v>303</v>
      </c>
      <c r="C459" s="10" t="s">
        <v>148</v>
      </c>
      <c r="D459" s="12">
        <v>0.25</v>
      </c>
      <c r="E459" s="11">
        <v>19531.050000000003</v>
      </c>
      <c r="F459" s="11">
        <f>D459*E459</f>
        <v>4882.7625000000007</v>
      </c>
    </row>
    <row r="460" spans="1:6" x14ac:dyDescent="0.2">
      <c r="B460" s="7" t="s">
        <v>177</v>
      </c>
      <c r="C460" s="10" t="s">
        <v>150</v>
      </c>
      <c r="D460" s="12"/>
      <c r="F460" s="11">
        <f>0.05*F459</f>
        <v>244.13812500000006</v>
      </c>
    </row>
    <row r="461" spans="1:6" s="13" customFormat="1" x14ac:dyDescent="0.2">
      <c r="A461" s="7"/>
      <c r="B461" s="7" t="s">
        <v>332</v>
      </c>
      <c r="C461" s="10" t="s">
        <v>162</v>
      </c>
      <c r="D461" s="12">
        <v>0.1</v>
      </c>
      <c r="E461" s="11">
        <v>250</v>
      </c>
      <c r="F461" s="11">
        <f>D461*E461</f>
        <v>25</v>
      </c>
    </row>
    <row r="462" spans="1:6" x14ac:dyDescent="0.2">
      <c r="A462" s="13"/>
      <c r="B462" s="14" t="s">
        <v>151</v>
      </c>
      <c r="C462" s="15"/>
      <c r="D462" s="15"/>
      <c r="E462" s="16"/>
      <c r="F462" s="17">
        <f>SUM(F456:F461)</f>
        <v>9860.4006250000002</v>
      </c>
    </row>
    <row r="463" spans="1:6" x14ac:dyDescent="0.2">
      <c r="A463" s="2">
        <v>57</v>
      </c>
      <c r="B463" s="3" t="s">
        <v>333</v>
      </c>
      <c r="C463" s="4" t="s">
        <v>139</v>
      </c>
      <c r="D463" s="3" t="s">
        <v>6</v>
      </c>
      <c r="E463" s="5"/>
      <c r="F463" s="6"/>
    </row>
    <row r="464" spans="1:6" x14ac:dyDescent="0.2">
      <c r="B464" s="10" t="s">
        <v>141</v>
      </c>
      <c r="C464" s="10" t="s">
        <v>142</v>
      </c>
      <c r="D464" s="10" t="s">
        <v>135</v>
      </c>
      <c r="E464" s="11" t="s">
        <v>136</v>
      </c>
      <c r="F464" s="11" t="s">
        <v>137</v>
      </c>
    </row>
    <row r="465" spans="1:6" x14ac:dyDescent="0.2">
      <c r="B465" s="7" t="s">
        <v>334</v>
      </c>
      <c r="C465" s="10" t="s">
        <v>144</v>
      </c>
      <c r="D465" s="12">
        <v>0.68</v>
      </c>
      <c r="E465" s="11">
        <v>60000</v>
      </c>
      <c r="F465" s="11">
        <f t="shared" ref="F465:F472" si="5">D465*E465</f>
        <v>40800</v>
      </c>
    </row>
    <row r="466" spans="1:6" x14ac:dyDescent="0.2">
      <c r="B466" s="7" t="s">
        <v>335</v>
      </c>
      <c r="C466" s="10" t="s">
        <v>336</v>
      </c>
      <c r="D466" s="12">
        <v>7.4999999999999997E-2</v>
      </c>
      <c r="E466" s="11">
        <v>22000</v>
      </c>
      <c r="F466" s="11">
        <f t="shared" si="5"/>
        <v>1650</v>
      </c>
    </row>
    <row r="467" spans="1:6" x14ac:dyDescent="0.2">
      <c r="B467" s="7" t="s">
        <v>337</v>
      </c>
      <c r="C467" s="10" t="s">
        <v>336</v>
      </c>
      <c r="D467" s="12">
        <v>7.4999999999999997E-2</v>
      </c>
      <c r="E467" s="11">
        <v>7600</v>
      </c>
      <c r="F467" s="11">
        <f t="shared" si="5"/>
        <v>570</v>
      </c>
    </row>
    <row r="468" spans="1:6" x14ac:dyDescent="0.2">
      <c r="B468" s="7" t="s">
        <v>338</v>
      </c>
      <c r="C468" s="10" t="s">
        <v>306</v>
      </c>
      <c r="D468" s="12">
        <v>5.5E-2</v>
      </c>
      <c r="E468" s="11">
        <v>12000</v>
      </c>
      <c r="F468" s="11">
        <f t="shared" si="5"/>
        <v>660</v>
      </c>
    </row>
    <row r="469" spans="1:6" x14ac:dyDescent="0.2">
      <c r="B469" s="7" t="s">
        <v>339</v>
      </c>
      <c r="C469" s="10" t="s">
        <v>144</v>
      </c>
      <c r="D469" s="12">
        <v>24</v>
      </c>
      <c r="E469" s="11">
        <v>59</v>
      </c>
      <c r="F469" s="11">
        <f t="shared" si="5"/>
        <v>1416</v>
      </c>
    </row>
    <row r="470" spans="1:6" x14ac:dyDescent="0.2">
      <c r="B470" s="7" t="s">
        <v>340</v>
      </c>
      <c r="C470" s="10" t="s">
        <v>144</v>
      </c>
      <c r="D470" s="12">
        <v>2.2000000000000002</v>
      </c>
      <c r="E470" s="11">
        <v>8500</v>
      </c>
      <c r="F470" s="11">
        <f t="shared" si="5"/>
        <v>18700</v>
      </c>
    </row>
    <row r="471" spans="1:6" x14ac:dyDescent="0.2">
      <c r="B471" s="7" t="s">
        <v>341</v>
      </c>
      <c r="C471" s="10" t="s">
        <v>342</v>
      </c>
      <c r="D471" s="12">
        <v>0.2</v>
      </c>
      <c r="E471" s="11">
        <v>50000</v>
      </c>
      <c r="F471" s="11">
        <f t="shared" si="5"/>
        <v>10000</v>
      </c>
    </row>
    <row r="472" spans="1:6" x14ac:dyDescent="0.2">
      <c r="B472" s="7" t="s">
        <v>303</v>
      </c>
      <c r="C472" s="10" t="s">
        <v>148</v>
      </c>
      <c r="D472" s="12">
        <v>1</v>
      </c>
      <c r="E472" s="11">
        <v>26041.4</v>
      </c>
      <c r="F472" s="11">
        <f t="shared" si="5"/>
        <v>26041.4</v>
      </c>
    </row>
    <row r="473" spans="1:6" x14ac:dyDescent="0.2">
      <c r="B473" s="7" t="s">
        <v>177</v>
      </c>
      <c r="C473" s="10" t="s">
        <v>150</v>
      </c>
      <c r="D473" s="12"/>
      <c r="F473" s="11">
        <f>0.05*F472</f>
        <v>1302.0700000000002</v>
      </c>
    </row>
    <row r="474" spans="1:6" s="13" customFormat="1" x14ac:dyDescent="0.2">
      <c r="A474" s="7"/>
      <c r="B474" s="7" t="s">
        <v>332</v>
      </c>
      <c r="C474" s="10" t="s">
        <v>162</v>
      </c>
      <c r="D474" s="12">
        <v>0.1</v>
      </c>
      <c r="E474" s="11">
        <v>1600</v>
      </c>
      <c r="F474" s="11">
        <f>D474*E474</f>
        <v>160</v>
      </c>
    </row>
    <row r="475" spans="1:6" x14ac:dyDescent="0.2">
      <c r="A475" s="13"/>
      <c r="B475" s="14" t="s">
        <v>151</v>
      </c>
      <c r="C475" s="15"/>
      <c r="D475" s="15"/>
      <c r="E475" s="16"/>
      <c r="F475" s="17">
        <f>SUM(F465:F474)</f>
        <v>101299.47</v>
      </c>
    </row>
    <row r="476" spans="1:6" x14ac:dyDescent="0.2">
      <c r="A476" s="13"/>
      <c r="B476" s="14"/>
      <c r="C476" s="15"/>
      <c r="D476" s="15"/>
      <c r="E476" s="16"/>
      <c r="F476" s="17"/>
    </row>
    <row r="477" spans="1:6" x14ac:dyDescent="0.2">
      <c r="A477" s="2">
        <v>58</v>
      </c>
      <c r="B477" s="3" t="s">
        <v>343</v>
      </c>
      <c r="C477" s="4" t="s">
        <v>139</v>
      </c>
      <c r="D477" s="3" t="s">
        <v>6</v>
      </c>
      <c r="E477" s="5"/>
      <c r="F477" s="6"/>
    </row>
    <row r="478" spans="1:6" x14ac:dyDescent="0.2">
      <c r="B478" s="10" t="s">
        <v>141</v>
      </c>
      <c r="C478" s="10" t="s">
        <v>142</v>
      </c>
      <c r="D478" s="10" t="s">
        <v>135</v>
      </c>
      <c r="E478" s="11" t="s">
        <v>136</v>
      </c>
      <c r="F478" s="11" t="s">
        <v>137</v>
      </c>
    </row>
    <row r="479" spans="1:6" x14ac:dyDescent="0.2">
      <c r="B479" s="7" t="s">
        <v>344</v>
      </c>
      <c r="C479" s="10" t="s">
        <v>144</v>
      </c>
      <c r="D479" s="12">
        <v>0.68</v>
      </c>
      <c r="E479" s="11">
        <v>42000</v>
      </c>
      <c r="F479" s="11">
        <f t="shared" ref="F479:F485" si="6">D479*E479</f>
        <v>28560.000000000004</v>
      </c>
    </row>
    <row r="480" spans="1:6" x14ac:dyDescent="0.2">
      <c r="B480" s="7" t="s">
        <v>335</v>
      </c>
      <c r="C480" s="10" t="s">
        <v>336</v>
      </c>
      <c r="D480" s="12">
        <v>6.7000000000000004E-2</v>
      </c>
      <c r="E480" s="11">
        <v>27495</v>
      </c>
      <c r="F480" s="11">
        <f t="shared" si="6"/>
        <v>1842.1650000000002</v>
      </c>
    </row>
    <row r="481" spans="1:6" x14ac:dyDescent="0.2">
      <c r="B481" s="7" t="s">
        <v>338</v>
      </c>
      <c r="C481" s="10" t="s">
        <v>306</v>
      </c>
      <c r="D481" s="12">
        <v>0.06</v>
      </c>
      <c r="E481" s="11">
        <v>12000</v>
      </c>
      <c r="F481" s="11">
        <f t="shared" si="6"/>
        <v>720</v>
      </c>
    </row>
    <row r="482" spans="1:6" x14ac:dyDescent="0.2">
      <c r="B482" s="7" t="s">
        <v>339</v>
      </c>
      <c r="C482" s="10" t="s">
        <v>144</v>
      </c>
      <c r="D482" s="12">
        <v>24</v>
      </c>
      <c r="E482" s="11">
        <v>29</v>
      </c>
      <c r="F482" s="11">
        <f t="shared" si="6"/>
        <v>696</v>
      </c>
    </row>
    <row r="483" spans="1:6" x14ac:dyDescent="0.2">
      <c r="B483" s="7" t="s">
        <v>340</v>
      </c>
      <c r="C483" s="10" t="s">
        <v>144</v>
      </c>
      <c r="D483" s="12">
        <v>2.2000000000000002</v>
      </c>
      <c r="E483" s="11">
        <v>7000</v>
      </c>
      <c r="F483" s="11">
        <f t="shared" si="6"/>
        <v>15400.000000000002</v>
      </c>
    </row>
    <row r="484" spans="1:6" x14ac:dyDescent="0.2">
      <c r="B484" s="7" t="s">
        <v>341</v>
      </c>
      <c r="C484" s="10" t="s">
        <v>342</v>
      </c>
      <c r="D484" s="12">
        <v>0.1</v>
      </c>
      <c r="E484" s="11">
        <v>45000</v>
      </c>
      <c r="F484" s="11">
        <f t="shared" si="6"/>
        <v>4500</v>
      </c>
    </row>
    <row r="485" spans="1:6" x14ac:dyDescent="0.2">
      <c r="B485" s="7" t="s">
        <v>303</v>
      </c>
      <c r="C485" s="10" t="s">
        <v>148</v>
      </c>
      <c r="D485" s="12">
        <v>1</v>
      </c>
      <c r="E485" s="11">
        <v>26041.4</v>
      </c>
      <c r="F485" s="11">
        <f t="shared" si="6"/>
        <v>26041.4</v>
      </c>
    </row>
    <row r="486" spans="1:6" x14ac:dyDescent="0.2">
      <c r="B486" s="7" t="s">
        <v>177</v>
      </c>
      <c r="C486" s="10" t="s">
        <v>150</v>
      </c>
      <c r="D486" s="12"/>
      <c r="F486" s="11">
        <f>0.05*F485</f>
        <v>1302.0700000000002</v>
      </c>
    </row>
    <row r="487" spans="1:6" s="13" customFormat="1" x14ac:dyDescent="0.2">
      <c r="A487" s="7"/>
      <c r="B487" s="7" t="s">
        <v>332</v>
      </c>
      <c r="C487" s="10" t="s">
        <v>162</v>
      </c>
      <c r="D487" s="12">
        <v>0.1</v>
      </c>
      <c r="E487" s="11">
        <v>250</v>
      </c>
      <c r="F487" s="11">
        <f>D487*E487</f>
        <v>25</v>
      </c>
    </row>
    <row r="488" spans="1:6" x14ac:dyDescent="0.2">
      <c r="A488" s="13"/>
      <c r="B488" s="14" t="s">
        <v>151</v>
      </c>
      <c r="C488" s="15"/>
      <c r="D488" s="15"/>
      <c r="E488" s="16"/>
      <c r="F488" s="17">
        <f>SUM(F479:F486)</f>
        <v>79061.635000000009</v>
      </c>
    </row>
    <row r="489" spans="1:6" x14ac:dyDescent="0.2">
      <c r="A489" s="2">
        <v>59</v>
      </c>
      <c r="B489" s="3" t="s">
        <v>345</v>
      </c>
      <c r="C489" s="4" t="s">
        <v>139</v>
      </c>
      <c r="D489" s="3" t="s">
        <v>6</v>
      </c>
      <c r="E489" s="5"/>
      <c r="F489" s="6"/>
    </row>
    <row r="490" spans="1:6" x14ac:dyDescent="0.2">
      <c r="B490" s="10" t="s">
        <v>141</v>
      </c>
      <c r="C490" s="10" t="s">
        <v>142</v>
      </c>
      <c r="D490" s="10" t="s">
        <v>135</v>
      </c>
      <c r="E490" s="11" t="s">
        <v>136</v>
      </c>
      <c r="F490" s="11" t="s">
        <v>137</v>
      </c>
    </row>
    <row r="491" spans="1:6" x14ac:dyDescent="0.2">
      <c r="B491" s="36" t="s">
        <v>346</v>
      </c>
      <c r="C491" s="10" t="s">
        <v>249</v>
      </c>
      <c r="D491" s="12">
        <v>0.2</v>
      </c>
      <c r="E491" s="11">
        <v>4250</v>
      </c>
      <c r="F491" s="11">
        <f t="shared" ref="F491:F501" si="7">D491*E491</f>
        <v>850</v>
      </c>
    </row>
    <row r="492" spans="1:6" x14ac:dyDescent="0.2">
      <c r="B492" s="7" t="s">
        <v>347</v>
      </c>
      <c r="C492" s="10" t="s">
        <v>144</v>
      </c>
      <c r="D492" s="12">
        <v>0.4</v>
      </c>
      <c r="E492" s="11">
        <v>26400</v>
      </c>
      <c r="F492" s="11">
        <f t="shared" si="7"/>
        <v>10560</v>
      </c>
    </row>
    <row r="493" spans="1:6" x14ac:dyDescent="0.2">
      <c r="B493" s="7" t="s">
        <v>335</v>
      </c>
      <c r="C493" s="10" t="s">
        <v>336</v>
      </c>
      <c r="D493" s="12">
        <v>6.7000000000000004E-2</v>
      </c>
      <c r="E493" s="11">
        <v>27495</v>
      </c>
      <c r="F493" s="11">
        <f t="shared" si="7"/>
        <v>1842.1650000000002</v>
      </c>
    </row>
    <row r="494" spans="1:6" x14ac:dyDescent="0.2">
      <c r="B494" s="7" t="s">
        <v>338</v>
      </c>
      <c r="C494" s="10" t="s">
        <v>306</v>
      </c>
      <c r="D494" s="12">
        <v>0.03</v>
      </c>
      <c r="E494" s="11">
        <v>10000</v>
      </c>
      <c r="F494" s="11">
        <f t="shared" si="7"/>
        <v>300</v>
      </c>
    </row>
    <row r="495" spans="1:6" x14ac:dyDescent="0.2">
      <c r="B495" s="7" t="s">
        <v>339</v>
      </c>
      <c r="C495" s="10" t="s">
        <v>144</v>
      </c>
      <c r="D495" s="12">
        <v>12</v>
      </c>
      <c r="E495" s="11">
        <v>50</v>
      </c>
      <c r="F495" s="11">
        <f t="shared" si="7"/>
        <v>600</v>
      </c>
    </row>
    <row r="496" spans="1:6" x14ac:dyDescent="0.2">
      <c r="B496" s="7" t="s">
        <v>348</v>
      </c>
      <c r="C496" s="10" t="s">
        <v>144</v>
      </c>
      <c r="D496" s="12">
        <v>2.2000000000000002</v>
      </c>
      <c r="E496" s="11">
        <v>6004</v>
      </c>
      <c r="F496" s="11">
        <f t="shared" si="7"/>
        <v>13208.800000000001</v>
      </c>
    </row>
    <row r="497" spans="1:6" x14ac:dyDescent="0.2">
      <c r="B497" s="7" t="s">
        <v>349</v>
      </c>
      <c r="C497" s="10" t="s">
        <v>249</v>
      </c>
      <c r="D497" s="12">
        <v>2.0499999999999998</v>
      </c>
      <c r="E497" s="11">
        <v>800</v>
      </c>
      <c r="F497" s="11">
        <f t="shared" si="7"/>
        <v>1639.9999999999998</v>
      </c>
    </row>
    <row r="498" spans="1:6" x14ac:dyDescent="0.2">
      <c r="B498" s="7" t="s">
        <v>341</v>
      </c>
      <c r="C498" s="10" t="s">
        <v>342</v>
      </c>
      <c r="D498" s="12">
        <v>0.1</v>
      </c>
      <c r="E498" s="11">
        <v>45000</v>
      </c>
      <c r="F498" s="11">
        <f t="shared" si="7"/>
        <v>4500</v>
      </c>
    </row>
    <row r="499" spans="1:6" x14ac:dyDescent="0.2">
      <c r="B499" s="7" t="s">
        <v>303</v>
      </c>
      <c r="C499" s="10" t="s">
        <v>148</v>
      </c>
      <c r="D499" s="12">
        <v>1.3</v>
      </c>
      <c r="E499" s="11">
        <v>19531.050000000003</v>
      </c>
      <c r="F499" s="11">
        <f t="shared" si="7"/>
        <v>25390.365000000005</v>
      </c>
    </row>
    <row r="500" spans="1:6" x14ac:dyDescent="0.2">
      <c r="B500" s="7" t="s">
        <v>177</v>
      </c>
      <c r="C500" s="10" t="s">
        <v>150</v>
      </c>
      <c r="D500" s="12"/>
      <c r="F500" s="11">
        <v>1000</v>
      </c>
    </row>
    <row r="501" spans="1:6" s="13" customFormat="1" x14ac:dyDescent="0.2">
      <c r="A501" s="7"/>
      <c r="B501" s="7" t="s">
        <v>332</v>
      </c>
      <c r="C501" s="10" t="s">
        <v>150</v>
      </c>
      <c r="D501" s="12">
        <v>1</v>
      </c>
      <c r="E501" s="11">
        <v>1200</v>
      </c>
      <c r="F501" s="11">
        <f t="shared" si="7"/>
        <v>1200</v>
      </c>
    </row>
    <row r="502" spans="1:6" s="13" customFormat="1" x14ac:dyDescent="0.2">
      <c r="B502" s="14" t="s">
        <v>151</v>
      </c>
      <c r="C502" s="15"/>
      <c r="D502" s="15"/>
      <c r="E502" s="16"/>
      <c r="F502" s="17">
        <f>SUM(F491:F501)</f>
        <v>61091.330000000009</v>
      </c>
    </row>
    <row r="503" spans="1:6" s="13" customFormat="1" x14ac:dyDescent="0.2">
      <c r="A503" s="2" t="s">
        <v>350</v>
      </c>
      <c r="B503" s="3" t="s">
        <v>351</v>
      </c>
      <c r="C503" s="4" t="s">
        <v>139</v>
      </c>
      <c r="D503" s="3" t="s">
        <v>6</v>
      </c>
      <c r="E503" s="16"/>
      <c r="F503" s="17"/>
    </row>
    <row r="504" spans="1:6" s="13" customFormat="1" x14ac:dyDescent="0.2">
      <c r="A504" s="2"/>
      <c r="B504" s="10" t="s">
        <v>141</v>
      </c>
      <c r="C504" s="10" t="s">
        <v>142</v>
      </c>
      <c r="D504" s="10" t="s">
        <v>135</v>
      </c>
      <c r="E504" s="11" t="s">
        <v>136</v>
      </c>
      <c r="F504" s="11" t="s">
        <v>137</v>
      </c>
    </row>
    <row r="505" spans="1:6" s="13" customFormat="1" x14ac:dyDescent="0.2">
      <c r="A505" s="2"/>
      <c r="B505" s="36" t="s">
        <v>346</v>
      </c>
      <c r="C505" s="10" t="s">
        <v>249</v>
      </c>
      <c r="D505" s="12">
        <v>0.2</v>
      </c>
      <c r="E505" s="11">
        <v>4250</v>
      </c>
      <c r="F505" s="11">
        <f t="shared" ref="F505:F515" si="8">D505*E505</f>
        <v>850</v>
      </c>
    </row>
    <row r="506" spans="1:6" s="13" customFormat="1" x14ac:dyDescent="0.2">
      <c r="A506" s="2"/>
      <c r="B506" s="7" t="s">
        <v>347</v>
      </c>
      <c r="C506" s="10" t="s">
        <v>144</v>
      </c>
      <c r="D506" s="12">
        <v>0.4</v>
      </c>
      <c r="E506" s="11">
        <v>29000</v>
      </c>
      <c r="F506" s="11">
        <f t="shared" si="8"/>
        <v>11600</v>
      </c>
    </row>
    <row r="507" spans="1:6" s="13" customFormat="1" x14ac:dyDescent="0.2">
      <c r="A507" s="2"/>
      <c r="B507" s="7" t="s">
        <v>335</v>
      </c>
      <c r="C507" s="10" t="s">
        <v>336</v>
      </c>
      <c r="D507" s="12">
        <v>6.7000000000000004E-2</v>
      </c>
      <c r="E507" s="11">
        <v>27495</v>
      </c>
      <c r="F507" s="11">
        <f t="shared" si="8"/>
        <v>1842.1650000000002</v>
      </c>
    </row>
    <row r="508" spans="1:6" s="13" customFormat="1" x14ac:dyDescent="0.2">
      <c r="A508" s="2"/>
      <c r="B508" s="7" t="s">
        <v>352</v>
      </c>
      <c r="C508" s="10" t="s">
        <v>353</v>
      </c>
      <c r="D508" s="12">
        <v>0.03</v>
      </c>
      <c r="E508" s="11">
        <v>80000</v>
      </c>
      <c r="F508" s="11">
        <f t="shared" si="8"/>
        <v>2400</v>
      </c>
    </row>
    <row r="509" spans="1:6" s="13" customFormat="1" x14ac:dyDescent="0.2">
      <c r="A509" s="2"/>
      <c r="B509" s="7" t="s">
        <v>354</v>
      </c>
      <c r="C509" s="10" t="s">
        <v>342</v>
      </c>
      <c r="D509" s="12">
        <v>0.13</v>
      </c>
      <c r="E509" s="11">
        <v>50500</v>
      </c>
      <c r="F509" s="11">
        <f t="shared" si="8"/>
        <v>6565</v>
      </c>
    </row>
    <row r="510" spans="1:6" s="13" customFormat="1" x14ac:dyDescent="0.2">
      <c r="A510" s="2"/>
      <c r="B510" s="7" t="s">
        <v>355</v>
      </c>
      <c r="C510" s="10" t="s">
        <v>140</v>
      </c>
      <c r="D510" s="12">
        <v>2</v>
      </c>
      <c r="E510" s="11">
        <v>500</v>
      </c>
      <c r="F510" s="11">
        <f t="shared" si="8"/>
        <v>1000</v>
      </c>
    </row>
    <row r="511" spans="1:6" s="13" customFormat="1" x14ac:dyDescent="0.2">
      <c r="A511" s="2"/>
      <c r="B511" s="7" t="s">
        <v>356</v>
      </c>
      <c r="C511" s="10" t="s">
        <v>353</v>
      </c>
      <c r="D511" s="12">
        <v>0.03</v>
      </c>
      <c r="E511" s="11">
        <v>142700</v>
      </c>
      <c r="F511" s="11">
        <f t="shared" si="8"/>
        <v>4281</v>
      </c>
    </row>
    <row r="512" spans="1:6" s="13" customFormat="1" x14ac:dyDescent="0.2">
      <c r="A512" s="2"/>
      <c r="B512" s="7" t="s">
        <v>339</v>
      </c>
      <c r="C512" s="10" t="s">
        <v>144</v>
      </c>
      <c r="D512" s="12">
        <v>12</v>
      </c>
      <c r="E512" s="11">
        <v>50</v>
      </c>
      <c r="F512" s="11">
        <f t="shared" si="8"/>
        <v>600</v>
      </c>
    </row>
    <row r="513" spans="1:6" s="13" customFormat="1" x14ac:dyDescent="0.2">
      <c r="A513" s="2"/>
      <c r="B513" s="7" t="s">
        <v>348</v>
      </c>
      <c r="C513" s="10" t="s">
        <v>144</v>
      </c>
      <c r="D513" s="12">
        <v>2.2000000000000002</v>
      </c>
      <c r="E513" s="11">
        <v>6004</v>
      </c>
      <c r="F513" s="11">
        <f>D513*E513</f>
        <v>13208.800000000001</v>
      </c>
    </row>
    <row r="514" spans="1:6" s="13" customFormat="1" x14ac:dyDescent="0.2">
      <c r="B514" s="7" t="s">
        <v>341</v>
      </c>
      <c r="C514" s="10" t="s">
        <v>342</v>
      </c>
      <c r="D514" s="12">
        <v>0.1</v>
      </c>
      <c r="E514" s="11">
        <v>45000</v>
      </c>
      <c r="F514" s="11">
        <f t="shared" si="8"/>
        <v>4500</v>
      </c>
    </row>
    <row r="515" spans="1:6" s="13" customFormat="1" x14ac:dyDescent="0.2">
      <c r="B515" s="7" t="s">
        <v>303</v>
      </c>
      <c r="C515" s="10" t="s">
        <v>148</v>
      </c>
      <c r="D515" s="12">
        <v>1.3</v>
      </c>
      <c r="E515" s="11">
        <v>32551.75</v>
      </c>
      <c r="F515" s="11">
        <f t="shared" si="8"/>
        <v>42317.275000000001</v>
      </c>
    </row>
    <row r="516" spans="1:6" s="13" customFormat="1" x14ac:dyDescent="0.2">
      <c r="B516" s="7" t="s">
        <v>177</v>
      </c>
      <c r="C516" s="10" t="s">
        <v>150</v>
      </c>
      <c r="D516" s="12"/>
      <c r="E516" s="11"/>
      <c r="F516" s="11">
        <v>1000</v>
      </c>
    </row>
    <row r="517" spans="1:6" s="13" customFormat="1" x14ac:dyDescent="0.2">
      <c r="B517" s="7" t="s">
        <v>332</v>
      </c>
      <c r="C517" s="10" t="s">
        <v>150</v>
      </c>
      <c r="D517" s="12">
        <v>1</v>
      </c>
      <c r="E517" s="11">
        <v>1600</v>
      </c>
      <c r="F517" s="11">
        <f>D517*E517</f>
        <v>1600</v>
      </c>
    </row>
    <row r="518" spans="1:6" x14ac:dyDescent="0.2">
      <c r="A518" s="13"/>
      <c r="B518" s="14" t="s">
        <v>151</v>
      </c>
      <c r="C518" s="15"/>
      <c r="D518" s="15"/>
      <c r="E518" s="16"/>
      <c r="F518" s="17">
        <f>SUM(F505:F517)</f>
        <v>91764.24</v>
      </c>
    </row>
    <row r="519" spans="1:6" x14ac:dyDescent="0.2">
      <c r="A519" s="2">
        <v>60</v>
      </c>
      <c r="B519" s="3" t="s">
        <v>357</v>
      </c>
      <c r="C519" s="4" t="s">
        <v>139</v>
      </c>
      <c r="D519" s="3" t="s">
        <v>6</v>
      </c>
      <c r="E519" s="5"/>
      <c r="F519" s="6"/>
    </row>
    <row r="520" spans="1:6" x14ac:dyDescent="0.2">
      <c r="B520" s="10" t="s">
        <v>141</v>
      </c>
      <c r="C520" s="10" t="s">
        <v>142</v>
      </c>
      <c r="D520" s="10" t="s">
        <v>135</v>
      </c>
      <c r="E520" s="11" t="s">
        <v>136</v>
      </c>
      <c r="F520" s="11" t="s">
        <v>137</v>
      </c>
    </row>
    <row r="521" spans="1:6" x14ac:dyDescent="0.2">
      <c r="B521" s="36" t="s">
        <v>346</v>
      </c>
      <c r="C521" s="10" t="s">
        <v>249</v>
      </c>
      <c r="D521" s="12">
        <v>0.2</v>
      </c>
      <c r="E521" s="11">
        <v>2700</v>
      </c>
      <c r="F521" s="11">
        <f>D521*E521</f>
        <v>540</v>
      </c>
    </row>
    <row r="522" spans="1:6" x14ac:dyDescent="0.2">
      <c r="B522" s="36" t="s">
        <v>358</v>
      </c>
      <c r="D522" s="12"/>
    </row>
    <row r="523" spans="1:6" x14ac:dyDescent="0.2">
      <c r="B523" s="7" t="s">
        <v>359</v>
      </c>
      <c r="C523" s="10" t="s">
        <v>144</v>
      </c>
      <c r="D523" s="12">
        <v>0.4</v>
      </c>
      <c r="E523" s="11">
        <v>55000</v>
      </c>
      <c r="F523" s="11">
        <f t="shared" ref="F523:F528" si="9">D523*E523</f>
        <v>22000</v>
      </c>
    </row>
    <row r="524" spans="1:6" x14ac:dyDescent="0.2">
      <c r="B524" s="7" t="s">
        <v>335</v>
      </c>
      <c r="C524" s="10" t="s">
        <v>336</v>
      </c>
      <c r="D524" s="12">
        <v>6.7000000000000004E-2</v>
      </c>
      <c r="E524" s="11">
        <v>27495</v>
      </c>
      <c r="F524" s="11">
        <f t="shared" si="9"/>
        <v>1842.1650000000002</v>
      </c>
    </row>
    <row r="525" spans="1:6" x14ac:dyDescent="0.2">
      <c r="B525" s="7" t="s">
        <v>338</v>
      </c>
      <c r="C525" s="10" t="s">
        <v>306</v>
      </c>
      <c r="D525" s="12">
        <v>0.03</v>
      </c>
      <c r="E525" s="11">
        <v>10000</v>
      </c>
      <c r="F525" s="11">
        <f t="shared" si="9"/>
        <v>300</v>
      </c>
    </row>
    <row r="526" spans="1:6" x14ac:dyDescent="0.2">
      <c r="B526" s="7" t="s">
        <v>339</v>
      </c>
      <c r="C526" s="10" t="s">
        <v>144</v>
      </c>
      <c r="D526" s="12">
        <v>12</v>
      </c>
      <c r="E526" s="11">
        <v>29</v>
      </c>
      <c r="F526" s="11">
        <f t="shared" si="9"/>
        <v>348</v>
      </c>
    </row>
    <row r="527" spans="1:6" x14ac:dyDescent="0.2">
      <c r="B527" s="7" t="s">
        <v>360</v>
      </c>
      <c r="C527" s="10" t="s">
        <v>144</v>
      </c>
      <c r="D527" s="12">
        <v>2.2000000000000002</v>
      </c>
      <c r="E527" s="11">
        <v>6500</v>
      </c>
      <c r="F527" s="11">
        <f t="shared" si="9"/>
        <v>14300.000000000002</v>
      </c>
    </row>
    <row r="528" spans="1:6" x14ac:dyDescent="0.2">
      <c r="B528" s="7" t="s">
        <v>303</v>
      </c>
      <c r="C528" s="10" t="s">
        <v>148</v>
      </c>
      <c r="D528" s="12">
        <v>1.3</v>
      </c>
      <c r="E528" s="11">
        <v>32551.75</v>
      </c>
      <c r="F528" s="11">
        <f t="shared" si="9"/>
        <v>42317.275000000001</v>
      </c>
    </row>
    <row r="529" spans="1:6" x14ac:dyDescent="0.2">
      <c r="B529" s="7" t="s">
        <v>177</v>
      </c>
      <c r="C529" s="10" t="s">
        <v>150</v>
      </c>
      <c r="D529" s="12"/>
      <c r="F529" s="11">
        <f>0.05*F528</f>
        <v>2115.86375</v>
      </c>
    </row>
    <row r="530" spans="1:6" s="13" customFormat="1" x14ac:dyDescent="0.2">
      <c r="A530" s="7"/>
      <c r="B530" s="7" t="s">
        <v>332</v>
      </c>
      <c r="C530" s="10" t="s">
        <v>162</v>
      </c>
      <c r="D530" s="12">
        <v>0.1</v>
      </c>
      <c r="E530" s="11">
        <v>250</v>
      </c>
      <c r="F530" s="11">
        <f>D530*E530</f>
        <v>25</v>
      </c>
    </row>
    <row r="531" spans="1:6" x14ac:dyDescent="0.2">
      <c r="A531" s="13"/>
      <c r="B531" s="14" t="s">
        <v>151</v>
      </c>
      <c r="C531" s="15"/>
      <c r="D531" s="15"/>
      <c r="E531" s="16"/>
      <c r="F531" s="17">
        <f>SUM(F523:F529)</f>
        <v>83223.303750000006</v>
      </c>
    </row>
    <row r="532" spans="1:6" x14ac:dyDescent="0.2">
      <c r="A532" s="2">
        <v>61</v>
      </c>
      <c r="B532" s="3" t="s">
        <v>361</v>
      </c>
      <c r="C532" s="4" t="s">
        <v>139</v>
      </c>
      <c r="D532" s="3" t="s">
        <v>6</v>
      </c>
      <c r="E532" s="5"/>
      <c r="F532" s="6"/>
    </row>
    <row r="533" spans="1:6" x14ac:dyDescent="0.2">
      <c r="B533" s="10" t="s">
        <v>141</v>
      </c>
      <c r="C533" s="10" t="s">
        <v>142</v>
      </c>
      <c r="D533" s="10" t="s">
        <v>135</v>
      </c>
      <c r="E533" s="11" t="s">
        <v>136</v>
      </c>
      <c r="F533" s="11" t="s">
        <v>137</v>
      </c>
    </row>
    <row r="534" spans="1:6" x14ac:dyDescent="0.2">
      <c r="B534" s="7" t="s">
        <v>334</v>
      </c>
      <c r="C534" s="10" t="s">
        <v>144</v>
      </c>
      <c r="D534" s="12">
        <v>0.34</v>
      </c>
      <c r="E534" s="11">
        <v>60000</v>
      </c>
      <c r="F534" s="11">
        <f t="shared" ref="F534:F541" si="10">D534*E534</f>
        <v>20400</v>
      </c>
    </row>
    <row r="535" spans="1:6" x14ac:dyDescent="0.2">
      <c r="B535" s="7" t="s">
        <v>335</v>
      </c>
      <c r="C535" s="10" t="s">
        <v>336</v>
      </c>
      <c r="D535" s="12">
        <v>7.4999999999999997E-2</v>
      </c>
      <c r="E535" s="11">
        <v>22000</v>
      </c>
      <c r="F535" s="11">
        <f t="shared" si="10"/>
        <v>1650</v>
      </c>
    </row>
    <row r="536" spans="1:6" x14ac:dyDescent="0.2">
      <c r="B536" s="7" t="s">
        <v>337</v>
      </c>
      <c r="C536" s="10" t="s">
        <v>336</v>
      </c>
      <c r="D536" s="12">
        <v>7.4999999999999997E-2</v>
      </c>
      <c r="E536" s="11">
        <v>7600</v>
      </c>
      <c r="F536" s="11">
        <f t="shared" si="10"/>
        <v>570</v>
      </c>
    </row>
    <row r="537" spans="1:6" x14ac:dyDescent="0.2">
      <c r="B537" s="7" t="s">
        <v>338</v>
      </c>
      <c r="C537" s="10" t="s">
        <v>306</v>
      </c>
      <c r="D537" s="12">
        <v>0.04</v>
      </c>
      <c r="E537" s="11">
        <v>12000</v>
      </c>
      <c r="F537" s="11">
        <f t="shared" si="10"/>
        <v>480</v>
      </c>
    </row>
    <row r="538" spans="1:6" x14ac:dyDescent="0.2">
      <c r="B538" s="7" t="s">
        <v>339</v>
      </c>
      <c r="C538" s="10" t="s">
        <v>144</v>
      </c>
      <c r="D538" s="12">
        <v>12</v>
      </c>
      <c r="E538" s="11">
        <v>59</v>
      </c>
      <c r="F538" s="11">
        <f t="shared" si="10"/>
        <v>708</v>
      </c>
    </row>
    <row r="539" spans="1:6" x14ac:dyDescent="0.2">
      <c r="B539" s="7" t="s">
        <v>340</v>
      </c>
      <c r="C539" s="10" t="s">
        <v>144</v>
      </c>
      <c r="D539" s="12">
        <v>2.2000000000000002</v>
      </c>
      <c r="E539" s="11">
        <v>8500</v>
      </c>
      <c r="F539" s="11">
        <f t="shared" si="10"/>
        <v>18700</v>
      </c>
    </row>
    <row r="540" spans="1:6" x14ac:dyDescent="0.2">
      <c r="B540" s="7" t="s">
        <v>341</v>
      </c>
      <c r="C540" s="10" t="s">
        <v>342</v>
      </c>
      <c r="D540" s="12">
        <v>0.1</v>
      </c>
      <c r="E540" s="11">
        <v>50000</v>
      </c>
      <c r="F540" s="11">
        <f t="shared" si="10"/>
        <v>5000</v>
      </c>
    </row>
    <row r="541" spans="1:6" x14ac:dyDescent="0.2">
      <c r="B541" s="7" t="s">
        <v>303</v>
      </c>
      <c r="C541" s="10" t="s">
        <v>148</v>
      </c>
      <c r="D541" s="12">
        <v>0.8</v>
      </c>
      <c r="E541" s="11">
        <v>26041.4</v>
      </c>
      <c r="F541" s="11">
        <f t="shared" si="10"/>
        <v>20833.120000000003</v>
      </c>
    </row>
    <row r="542" spans="1:6" x14ac:dyDescent="0.2">
      <c r="B542" s="7" t="s">
        <v>177</v>
      </c>
      <c r="C542" s="10" t="s">
        <v>150</v>
      </c>
      <c r="D542" s="12"/>
      <c r="F542" s="11">
        <f>0.05*F541</f>
        <v>1041.6560000000002</v>
      </c>
    </row>
    <row r="543" spans="1:6" s="13" customFormat="1" x14ac:dyDescent="0.2">
      <c r="A543" s="7"/>
      <c r="B543" s="7" t="s">
        <v>332</v>
      </c>
      <c r="C543" s="10" t="s">
        <v>162</v>
      </c>
      <c r="D543" s="12">
        <v>0.1</v>
      </c>
      <c r="E543" s="11">
        <v>500</v>
      </c>
      <c r="F543" s="11">
        <f>D543*E543</f>
        <v>50</v>
      </c>
    </row>
    <row r="544" spans="1:6" x14ac:dyDescent="0.2">
      <c r="A544" s="13"/>
      <c r="B544" s="14" t="s">
        <v>151</v>
      </c>
      <c r="C544" s="15"/>
      <c r="D544" s="15"/>
      <c r="E544" s="16"/>
      <c r="F544" s="17">
        <f>SUM(F534:F543)</f>
        <v>69432.775999999998</v>
      </c>
    </row>
    <row r="545" spans="1:6" x14ac:dyDescent="0.2">
      <c r="A545" s="2">
        <v>62</v>
      </c>
      <c r="B545" s="3" t="s">
        <v>362</v>
      </c>
      <c r="C545" s="4" t="s">
        <v>139</v>
      </c>
      <c r="D545" s="3" t="s">
        <v>6</v>
      </c>
      <c r="E545" s="5"/>
      <c r="F545" s="6"/>
    </row>
    <row r="546" spans="1:6" x14ac:dyDescent="0.2">
      <c r="B546" s="10" t="s">
        <v>141</v>
      </c>
      <c r="C546" s="10" t="s">
        <v>142</v>
      </c>
      <c r="D546" s="10" t="s">
        <v>135</v>
      </c>
      <c r="E546" s="11" t="s">
        <v>136</v>
      </c>
      <c r="F546" s="11" t="s">
        <v>137</v>
      </c>
    </row>
    <row r="547" spans="1:6" x14ac:dyDescent="0.2">
      <c r="B547" s="36" t="s">
        <v>346</v>
      </c>
      <c r="C547" s="10" t="s">
        <v>249</v>
      </c>
      <c r="D547" s="12">
        <v>0.2</v>
      </c>
      <c r="E547" s="11">
        <v>2700</v>
      </c>
      <c r="F547" s="11">
        <f>D547*E547</f>
        <v>540</v>
      </c>
    </row>
    <row r="548" spans="1:6" x14ac:dyDescent="0.2">
      <c r="B548" s="36" t="s">
        <v>358</v>
      </c>
      <c r="D548" s="12"/>
    </row>
    <row r="549" spans="1:6" x14ac:dyDescent="0.2">
      <c r="B549" s="7" t="s">
        <v>363</v>
      </c>
      <c r="C549" s="10" t="s">
        <v>144</v>
      </c>
      <c r="D549" s="12">
        <v>0.4</v>
      </c>
      <c r="E549" s="11">
        <v>23000</v>
      </c>
      <c r="F549" s="11">
        <f t="shared" ref="F549:F554" si="11">D549*E549</f>
        <v>9200</v>
      </c>
    </row>
    <row r="550" spans="1:6" x14ac:dyDescent="0.2">
      <c r="B550" s="7" t="s">
        <v>335</v>
      </c>
      <c r="C550" s="10" t="s">
        <v>336</v>
      </c>
      <c r="D550" s="12">
        <v>6.7000000000000004E-2</v>
      </c>
      <c r="E550" s="11">
        <v>27495</v>
      </c>
      <c r="F550" s="11">
        <f t="shared" si="11"/>
        <v>1842.1650000000002</v>
      </c>
    </row>
    <row r="551" spans="1:6" x14ac:dyDescent="0.2">
      <c r="B551" s="7" t="s">
        <v>338</v>
      </c>
      <c r="C551" s="10" t="s">
        <v>306</v>
      </c>
      <c r="D551" s="12">
        <v>0.03</v>
      </c>
      <c r="E551" s="11">
        <v>10000</v>
      </c>
      <c r="F551" s="11">
        <f t="shared" si="11"/>
        <v>300</v>
      </c>
    </row>
    <row r="552" spans="1:6" x14ac:dyDescent="0.2">
      <c r="B552" s="7" t="s">
        <v>339</v>
      </c>
      <c r="C552" s="10" t="s">
        <v>144</v>
      </c>
      <c r="D552" s="12">
        <v>12</v>
      </c>
      <c r="E552" s="11">
        <v>59</v>
      </c>
      <c r="F552" s="11">
        <f t="shared" si="11"/>
        <v>708</v>
      </c>
    </row>
    <row r="553" spans="1:6" x14ac:dyDescent="0.2">
      <c r="B553" s="7" t="s">
        <v>360</v>
      </c>
      <c r="C553" s="10" t="s">
        <v>144</v>
      </c>
      <c r="D553" s="12">
        <v>2.2000000000000002</v>
      </c>
      <c r="E553" s="11">
        <v>6500</v>
      </c>
      <c r="F553" s="11">
        <f t="shared" si="11"/>
        <v>14300.000000000002</v>
      </c>
    </row>
    <row r="554" spans="1:6" x14ac:dyDescent="0.2">
      <c r="B554" s="7" t="s">
        <v>303</v>
      </c>
      <c r="C554" s="10" t="s">
        <v>148</v>
      </c>
      <c r="D554" s="12">
        <v>1.3</v>
      </c>
      <c r="E554" s="11">
        <v>19531.050000000003</v>
      </c>
      <c r="F554" s="11">
        <f t="shared" si="11"/>
        <v>25390.365000000005</v>
      </c>
    </row>
    <row r="555" spans="1:6" x14ac:dyDescent="0.2">
      <c r="B555" s="7" t="s">
        <v>177</v>
      </c>
      <c r="C555" s="10" t="s">
        <v>150</v>
      </c>
      <c r="D555" s="12"/>
      <c r="F555" s="11">
        <f>0.05*F554</f>
        <v>1269.5182500000003</v>
      </c>
    </row>
    <row r="556" spans="1:6" s="13" customFormat="1" x14ac:dyDescent="0.2">
      <c r="A556" s="7"/>
      <c r="B556" s="7" t="s">
        <v>332</v>
      </c>
      <c r="C556" s="10" t="s">
        <v>162</v>
      </c>
      <c r="D556" s="12">
        <v>0.1</v>
      </c>
      <c r="E556" s="11">
        <v>250</v>
      </c>
      <c r="F556" s="11">
        <f>D556*E556</f>
        <v>25</v>
      </c>
    </row>
    <row r="557" spans="1:6" x14ac:dyDescent="0.2">
      <c r="A557" s="13"/>
      <c r="B557" s="14" t="s">
        <v>151</v>
      </c>
      <c r="C557" s="15"/>
      <c r="D557" s="15"/>
      <c r="E557" s="16"/>
      <c r="F557" s="17">
        <f>SUM(F549:F555)</f>
        <v>53010.048250000007</v>
      </c>
    </row>
    <row r="558" spans="1:6" x14ac:dyDescent="0.2">
      <c r="A558" s="2">
        <v>63</v>
      </c>
      <c r="B558" s="3" t="s">
        <v>364</v>
      </c>
      <c r="C558" s="4" t="s">
        <v>139</v>
      </c>
      <c r="D558" s="3" t="s">
        <v>6</v>
      </c>
      <c r="E558" s="5"/>
      <c r="F558" s="6"/>
    </row>
    <row r="559" spans="1:6" x14ac:dyDescent="0.2">
      <c r="B559" s="10" t="s">
        <v>141</v>
      </c>
      <c r="C559" s="10" t="s">
        <v>142</v>
      </c>
      <c r="D559" s="10" t="s">
        <v>135</v>
      </c>
      <c r="E559" s="11" t="s">
        <v>136</v>
      </c>
      <c r="F559" s="11" t="s">
        <v>137</v>
      </c>
    </row>
    <row r="560" spans="1:6" x14ac:dyDescent="0.2">
      <c r="B560" s="7" t="s">
        <v>365</v>
      </c>
      <c r="C560" s="10" t="s">
        <v>144</v>
      </c>
      <c r="D560" s="12">
        <v>0.68</v>
      </c>
      <c r="E560" s="11">
        <v>22000</v>
      </c>
      <c r="F560" s="11">
        <f t="shared" ref="F560:F567" si="12">D560*E560</f>
        <v>14960.000000000002</v>
      </c>
    </row>
    <row r="561" spans="1:6" x14ac:dyDescent="0.2">
      <c r="B561" s="7" t="s">
        <v>366</v>
      </c>
      <c r="C561" s="10" t="s">
        <v>336</v>
      </c>
      <c r="D561" s="12">
        <v>0.15</v>
      </c>
      <c r="E561" s="11">
        <v>19900</v>
      </c>
      <c r="F561" s="11">
        <f t="shared" si="12"/>
        <v>2985</v>
      </c>
    </row>
    <row r="562" spans="1:6" x14ac:dyDescent="0.2">
      <c r="B562" s="7" t="s">
        <v>338</v>
      </c>
      <c r="C562" s="10" t="s">
        <v>306</v>
      </c>
      <c r="D562" s="12">
        <v>0.08</v>
      </c>
      <c r="E562" s="11">
        <v>10000</v>
      </c>
      <c r="F562" s="11">
        <f t="shared" si="12"/>
        <v>800</v>
      </c>
    </row>
    <row r="563" spans="1:6" x14ac:dyDescent="0.2">
      <c r="B563" s="7" t="s">
        <v>339</v>
      </c>
      <c r="C563" s="10" t="s">
        <v>144</v>
      </c>
      <c r="D563" s="12">
        <v>24</v>
      </c>
      <c r="E563" s="11">
        <v>29</v>
      </c>
      <c r="F563" s="11">
        <f t="shared" si="12"/>
        <v>696</v>
      </c>
    </row>
    <row r="564" spans="1:6" x14ac:dyDescent="0.2">
      <c r="B564" s="36" t="s">
        <v>340</v>
      </c>
      <c r="C564" s="10" t="s">
        <v>144</v>
      </c>
      <c r="D564" s="12">
        <v>2.2000000000000002</v>
      </c>
      <c r="E564" s="11">
        <v>7000</v>
      </c>
      <c r="F564" s="11">
        <f t="shared" si="12"/>
        <v>15400.000000000002</v>
      </c>
    </row>
    <row r="565" spans="1:6" x14ac:dyDescent="0.2">
      <c r="B565" s="7" t="s">
        <v>341</v>
      </c>
      <c r="C565" s="10" t="s">
        <v>342</v>
      </c>
      <c r="D565" s="12">
        <v>0.1</v>
      </c>
      <c r="E565" s="11">
        <v>45000</v>
      </c>
      <c r="F565" s="11">
        <f t="shared" si="12"/>
        <v>4500</v>
      </c>
    </row>
    <row r="566" spans="1:6" x14ac:dyDescent="0.2">
      <c r="B566" s="7" t="s">
        <v>367</v>
      </c>
      <c r="C566" s="10" t="s">
        <v>148</v>
      </c>
      <c r="D566" s="12">
        <v>0.55000000000000004</v>
      </c>
      <c r="E566" s="11">
        <v>19531.050000000003</v>
      </c>
      <c r="F566" s="11">
        <f t="shared" si="12"/>
        <v>10742.077500000003</v>
      </c>
    </row>
    <row r="567" spans="1:6" x14ac:dyDescent="0.2">
      <c r="B567" s="7" t="s">
        <v>368</v>
      </c>
      <c r="C567" s="10" t="s">
        <v>148</v>
      </c>
      <c r="D567" s="12">
        <v>0.55000000000000004</v>
      </c>
      <c r="E567" s="11">
        <v>19531.050000000003</v>
      </c>
      <c r="F567" s="11">
        <f t="shared" si="12"/>
        <v>10742.077500000003</v>
      </c>
    </row>
    <row r="568" spans="1:6" x14ac:dyDescent="0.2">
      <c r="B568" s="7" t="s">
        <v>177</v>
      </c>
      <c r="C568" s="10" t="s">
        <v>150</v>
      </c>
      <c r="D568" s="12"/>
      <c r="F568" s="11">
        <f>0.05*F566/2</f>
        <v>268.55193750000007</v>
      </c>
    </row>
    <row r="569" spans="1:6" s="13" customFormat="1" x14ac:dyDescent="0.2">
      <c r="A569" s="7"/>
      <c r="B569" s="7" t="s">
        <v>332</v>
      </c>
      <c r="C569" s="10" t="s">
        <v>162</v>
      </c>
      <c r="D569" s="12">
        <v>0.1</v>
      </c>
      <c r="E569" s="11">
        <v>250</v>
      </c>
      <c r="F569" s="11">
        <f>D569*E569</f>
        <v>25</v>
      </c>
    </row>
    <row r="570" spans="1:6" x14ac:dyDescent="0.2">
      <c r="A570" s="13"/>
      <c r="B570" s="14" t="s">
        <v>151</v>
      </c>
      <c r="C570" s="15"/>
      <c r="D570" s="15"/>
      <c r="E570" s="16"/>
      <c r="F570" s="17">
        <f>SUM(F560:F568)</f>
        <v>61093.706937499999</v>
      </c>
    </row>
    <row r="571" spans="1:6" x14ac:dyDescent="0.2">
      <c r="A571" s="2">
        <v>64</v>
      </c>
      <c r="B571" s="3" t="s">
        <v>369</v>
      </c>
      <c r="C571" s="4" t="s">
        <v>139</v>
      </c>
      <c r="D571" s="3" t="s">
        <v>6</v>
      </c>
      <c r="E571" s="5"/>
      <c r="F571" s="6"/>
    </row>
    <row r="572" spans="1:6" x14ac:dyDescent="0.2">
      <c r="B572" s="10" t="s">
        <v>141</v>
      </c>
      <c r="C572" s="10" t="s">
        <v>142</v>
      </c>
      <c r="D572" s="10" t="s">
        <v>135</v>
      </c>
      <c r="E572" s="11" t="s">
        <v>136</v>
      </c>
      <c r="F572" s="11" t="s">
        <v>137</v>
      </c>
    </row>
    <row r="573" spans="1:6" x14ac:dyDescent="0.2">
      <c r="B573" s="7" t="s">
        <v>365</v>
      </c>
      <c r="C573" s="10" t="s">
        <v>144</v>
      </c>
      <c r="D573" s="12">
        <v>0.34</v>
      </c>
      <c r="E573" s="11">
        <v>22000</v>
      </c>
      <c r="F573" s="11">
        <f t="shared" ref="F573:F580" si="13">D573*E573</f>
        <v>7480.0000000000009</v>
      </c>
    </row>
    <row r="574" spans="1:6" x14ac:dyDescent="0.2">
      <c r="B574" s="7" t="s">
        <v>366</v>
      </c>
      <c r="C574" s="10" t="s">
        <v>336</v>
      </c>
      <c r="D574" s="12">
        <v>0.75</v>
      </c>
      <c r="E574" s="11">
        <v>19900</v>
      </c>
      <c r="F574" s="11">
        <f t="shared" si="13"/>
        <v>14925</v>
      </c>
    </row>
    <row r="575" spans="1:6" x14ac:dyDescent="0.2">
      <c r="B575" s="7" t="s">
        <v>338</v>
      </c>
      <c r="C575" s="10" t="s">
        <v>306</v>
      </c>
      <c r="D575" s="12">
        <v>0.04</v>
      </c>
      <c r="E575" s="11">
        <v>10000</v>
      </c>
      <c r="F575" s="11">
        <f t="shared" si="13"/>
        <v>400</v>
      </c>
    </row>
    <row r="576" spans="1:6" x14ac:dyDescent="0.2">
      <c r="B576" s="7" t="s">
        <v>339</v>
      </c>
      <c r="C576" s="10" t="s">
        <v>144</v>
      </c>
      <c r="D576" s="12">
        <v>12</v>
      </c>
      <c r="E576" s="11">
        <v>29</v>
      </c>
      <c r="F576" s="11">
        <f t="shared" si="13"/>
        <v>348</v>
      </c>
    </row>
    <row r="577" spans="1:6" x14ac:dyDescent="0.2">
      <c r="B577" s="36" t="s">
        <v>340</v>
      </c>
      <c r="C577" s="10" t="s">
        <v>144</v>
      </c>
      <c r="D577" s="12">
        <v>2.2000000000000002</v>
      </c>
      <c r="E577" s="11">
        <v>7000</v>
      </c>
      <c r="F577" s="11">
        <f t="shared" si="13"/>
        <v>15400.000000000002</v>
      </c>
    </row>
    <row r="578" spans="1:6" x14ac:dyDescent="0.2">
      <c r="B578" s="7" t="s">
        <v>341</v>
      </c>
      <c r="C578" s="10" t="s">
        <v>342</v>
      </c>
      <c r="D578" s="12">
        <v>0.05</v>
      </c>
      <c r="E578" s="11">
        <v>45000</v>
      </c>
      <c r="F578" s="11">
        <f t="shared" si="13"/>
        <v>2250</v>
      </c>
    </row>
    <row r="579" spans="1:6" x14ac:dyDescent="0.2">
      <c r="B579" s="7" t="s">
        <v>367</v>
      </c>
      <c r="C579" s="10" t="s">
        <v>148</v>
      </c>
      <c r="D579" s="12">
        <v>0.27</v>
      </c>
      <c r="E579" s="11">
        <v>19531.050000000003</v>
      </c>
      <c r="F579" s="11">
        <f t="shared" si="13"/>
        <v>5273.3835000000008</v>
      </c>
    </row>
    <row r="580" spans="1:6" x14ac:dyDescent="0.2">
      <c r="B580" s="7" t="s">
        <v>368</v>
      </c>
      <c r="C580" s="10" t="s">
        <v>148</v>
      </c>
      <c r="D580" s="12">
        <v>0.55000000000000004</v>
      </c>
      <c r="E580" s="11">
        <v>19531.050000000003</v>
      </c>
      <c r="F580" s="11">
        <f t="shared" si="13"/>
        <v>10742.077500000003</v>
      </c>
    </row>
    <row r="581" spans="1:6" x14ac:dyDescent="0.2">
      <c r="B581" s="7" t="s">
        <v>177</v>
      </c>
      <c r="C581" s="10" t="s">
        <v>150</v>
      </c>
      <c r="D581" s="12"/>
      <c r="F581" s="11">
        <f>0.05*F579/2</f>
        <v>131.83458750000003</v>
      </c>
    </row>
    <row r="582" spans="1:6" s="13" customFormat="1" x14ac:dyDescent="0.2">
      <c r="A582" s="7"/>
      <c r="B582" s="7" t="s">
        <v>332</v>
      </c>
      <c r="C582" s="10" t="s">
        <v>162</v>
      </c>
      <c r="D582" s="12">
        <v>0.1</v>
      </c>
      <c r="E582" s="11">
        <v>500</v>
      </c>
      <c r="F582" s="11">
        <f>D582*E582</f>
        <v>50</v>
      </c>
    </row>
    <row r="583" spans="1:6" x14ac:dyDescent="0.2">
      <c r="A583" s="13"/>
      <c r="B583" s="14" t="s">
        <v>151</v>
      </c>
      <c r="C583" s="15"/>
      <c r="D583" s="15"/>
      <c r="E583" s="16"/>
      <c r="F583" s="17">
        <f>SUM(F573:F581)</f>
        <v>56950.295587500012</v>
      </c>
    </row>
    <row r="584" spans="1:6" x14ac:dyDescent="0.2">
      <c r="A584" s="2">
        <v>65</v>
      </c>
      <c r="B584" s="3" t="s">
        <v>370</v>
      </c>
      <c r="C584" s="4" t="s">
        <v>139</v>
      </c>
      <c r="D584" s="3" t="s">
        <v>6</v>
      </c>
      <c r="E584" s="5"/>
      <c r="F584" s="6"/>
    </row>
    <row r="585" spans="1:6" x14ac:dyDescent="0.2">
      <c r="B585" s="10" t="s">
        <v>141</v>
      </c>
      <c r="C585" s="10" t="s">
        <v>142</v>
      </c>
      <c r="D585" s="10" t="s">
        <v>135</v>
      </c>
      <c r="E585" s="11" t="s">
        <v>136</v>
      </c>
      <c r="F585" s="11" t="s">
        <v>137</v>
      </c>
    </row>
    <row r="586" spans="1:6" x14ac:dyDescent="0.2">
      <c r="B586" s="36" t="s">
        <v>370</v>
      </c>
      <c r="C586" s="10" t="s">
        <v>6</v>
      </c>
      <c r="D586" s="10">
        <v>1</v>
      </c>
      <c r="E586" s="11">
        <v>8000</v>
      </c>
      <c r="F586" s="51">
        <f>+D586*E586</f>
        <v>8000</v>
      </c>
    </row>
    <row r="587" spans="1:6" x14ac:dyDescent="0.2">
      <c r="B587" s="36" t="s">
        <v>371</v>
      </c>
      <c r="C587" s="10" t="s">
        <v>6</v>
      </c>
      <c r="D587" s="10">
        <v>0.2</v>
      </c>
      <c r="E587" s="11">
        <v>6510.35</v>
      </c>
      <c r="F587" s="51">
        <f>+D587*E587</f>
        <v>1302.0700000000002</v>
      </c>
    </row>
    <row r="588" spans="1:6" s="13" customFormat="1" x14ac:dyDescent="0.2">
      <c r="A588" s="7"/>
      <c r="B588" s="7" t="s">
        <v>332</v>
      </c>
      <c r="C588" s="10" t="s">
        <v>162</v>
      </c>
      <c r="D588" s="12">
        <v>0.1</v>
      </c>
      <c r="E588" s="11">
        <v>500</v>
      </c>
      <c r="F588" s="11">
        <f>D588*E588</f>
        <v>50</v>
      </c>
    </row>
    <row r="589" spans="1:6" x14ac:dyDescent="0.2">
      <c r="A589" s="13"/>
      <c r="B589" s="14" t="s">
        <v>151</v>
      </c>
      <c r="C589" s="15"/>
      <c r="D589" s="15"/>
      <c r="E589" s="16"/>
      <c r="F589" s="17">
        <f>SUM(F586:F588)</f>
        <v>9352.07</v>
      </c>
    </row>
    <row r="590" spans="1:6" x14ac:dyDescent="0.2">
      <c r="A590" s="2">
        <v>66</v>
      </c>
      <c r="B590" s="3" t="s">
        <v>372</v>
      </c>
      <c r="C590" s="4" t="s">
        <v>139</v>
      </c>
      <c r="D590" s="3" t="s">
        <v>6</v>
      </c>
      <c r="E590" s="5"/>
      <c r="F590" s="6"/>
    </row>
    <row r="591" spans="1:6" x14ac:dyDescent="0.2">
      <c r="B591" s="10" t="s">
        <v>141</v>
      </c>
      <c r="C591" s="10" t="s">
        <v>142</v>
      </c>
      <c r="D591" s="10" t="s">
        <v>135</v>
      </c>
      <c r="E591" s="11" t="s">
        <v>136</v>
      </c>
      <c r="F591" s="11" t="s">
        <v>137</v>
      </c>
    </row>
    <row r="592" spans="1:6" x14ac:dyDescent="0.2">
      <c r="B592" s="7" t="s">
        <v>262</v>
      </c>
      <c r="C592" s="10" t="s">
        <v>155</v>
      </c>
      <c r="D592" s="12">
        <v>0.04</v>
      </c>
      <c r="E592" s="11">
        <v>392045</v>
      </c>
      <c r="F592" s="11">
        <f>D592*E592</f>
        <v>15681.800000000001</v>
      </c>
    </row>
    <row r="593" spans="1:6" x14ac:dyDescent="0.2">
      <c r="B593" s="7" t="s">
        <v>260</v>
      </c>
      <c r="C593" s="10" t="s">
        <v>148</v>
      </c>
      <c r="D593" s="12">
        <v>0.42</v>
      </c>
      <c r="E593" s="11">
        <v>19531.050000000003</v>
      </c>
      <c r="F593" s="11">
        <f>D593*E593</f>
        <v>8203.0410000000011</v>
      </c>
    </row>
    <row r="594" spans="1:6" s="13" customFormat="1" x14ac:dyDescent="0.2">
      <c r="A594" s="7"/>
      <c r="B594" s="7" t="s">
        <v>149</v>
      </c>
      <c r="C594" s="10" t="s">
        <v>150</v>
      </c>
      <c r="D594" s="12"/>
      <c r="E594" s="11"/>
      <c r="F594" s="11">
        <f>0.05*F593</f>
        <v>410.15205000000009</v>
      </c>
    </row>
    <row r="595" spans="1:6" x14ac:dyDescent="0.2">
      <c r="A595" s="13"/>
      <c r="B595" s="14" t="s">
        <v>151</v>
      </c>
      <c r="C595" s="15"/>
      <c r="D595" s="15"/>
      <c r="E595" s="16"/>
      <c r="F595" s="17">
        <f>SUM(F592:F594)</f>
        <v>24294.993050000001</v>
      </c>
    </row>
    <row r="596" spans="1:6" x14ac:dyDescent="0.2">
      <c r="A596" s="2">
        <v>67</v>
      </c>
      <c r="B596" s="3" t="s">
        <v>373</v>
      </c>
      <c r="C596" s="4" t="s">
        <v>139</v>
      </c>
      <c r="D596" s="3" t="s">
        <v>6</v>
      </c>
      <c r="E596" s="5"/>
      <c r="F596" s="6"/>
    </row>
    <row r="597" spans="1:6" x14ac:dyDescent="0.2">
      <c r="B597" s="10" t="s">
        <v>141</v>
      </c>
      <c r="C597" s="10" t="s">
        <v>142</v>
      </c>
      <c r="D597" s="10" t="s">
        <v>135</v>
      </c>
      <c r="E597" s="11" t="s">
        <v>136</v>
      </c>
      <c r="F597" s="11" t="s">
        <v>137</v>
      </c>
    </row>
    <row r="598" spans="1:6" x14ac:dyDescent="0.2">
      <c r="B598" s="7" t="s">
        <v>374</v>
      </c>
      <c r="C598" s="10" t="s">
        <v>155</v>
      </c>
      <c r="D598" s="12">
        <v>0.04</v>
      </c>
      <c r="E598" s="11">
        <v>345761</v>
      </c>
      <c r="F598" s="11">
        <f>D598*E598</f>
        <v>13830.44</v>
      </c>
    </row>
    <row r="599" spans="1:6" x14ac:dyDescent="0.2">
      <c r="B599" s="7" t="s">
        <v>260</v>
      </c>
      <c r="C599" s="10" t="s">
        <v>148</v>
      </c>
      <c r="D599" s="12">
        <v>0.42</v>
      </c>
      <c r="E599" s="11">
        <v>19531.050000000003</v>
      </c>
      <c r="F599" s="11">
        <f>D599*E599</f>
        <v>8203.0410000000011</v>
      </c>
    </row>
    <row r="600" spans="1:6" s="13" customFormat="1" x14ac:dyDescent="0.2">
      <c r="A600" s="7"/>
      <c r="B600" s="7" t="s">
        <v>149</v>
      </c>
      <c r="C600" s="10" t="s">
        <v>150</v>
      </c>
      <c r="D600" s="12"/>
      <c r="E600" s="11"/>
      <c r="F600" s="11">
        <f>0.05*F599</f>
        <v>410.15205000000009</v>
      </c>
    </row>
    <row r="601" spans="1:6" x14ac:dyDescent="0.2">
      <c r="A601" s="13"/>
      <c r="B601" s="14" t="s">
        <v>151</v>
      </c>
      <c r="C601" s="15"/>
      <c r="D601" s="15"/>
      <c r="E601" s="16"/>
      <c r="F601" s="17">
        <f>SUM(F598:F600)</f>
        <v>22443.63305</v>
      </c>
    </row>
    <row r="602" spans="1:6" x14ac:dyDescent="0.2">
      <c r="A602" s="2">
        <v>68</v>
      </c>
      <c r="B602" s="3" t="s">
        <v>375</v>
      </c>
      <c r="C602" s="4" t="s">
        <v>139</v>
      </c>
      <c r="D602" s="4" t="s">
        <v>6</v>
      </c>
      <c r="E602" s="5"/>
      <c r="F602" s="5"/>
    </row>
    <row r="603" spans="1:6" x14ac:dyDescent="0.2">
      <c r="B603" s="10" t="s">
        <v>141</v>
      </c>
      <c r="C603" s="10" t="s">
        <v>142</v>
      </c>
      <c r="D603" s="10" t="s">
        <v>135</v>
      </c>
      <c r="E603" s="11" t="s">
        <v>136</v>
      </c>
      <c r="F603" s="11" t="s">
        <v>137</v>
      </c>
    </row>
    <row r="604" spans="1:6" x14ac:dyDescent="0.2">
      <c r="B604" s="7" t="s">
        <v>276</v>
      </c>
      <c r="C604" s="10" t="s">
        <v>249</v>
      </c>
      <c r="D604" s="12">
        <v>2.5</v>
      </c>
      <c r="E604" s="11">
        <v>950</v>
      </c>
      <c r="F604" s="11">
        <f>D604*E604</f>
        <v>2375</v>
      </c>
    </row>
    <row r="605" spans="1:6" x14ac:dyDescent="0.2">
      <c r="B605" s="7" t="s">
        <v>376</v>
      </c>
      <c r="C605" s="10" t="s">
        <v>377</v>
      </c>
      <c r="D605" s="12">
        <v>0.01</v>
      </c>
      <c r="E605" s="11">
        <v>5500</v>
      </c>
      <c r="F605" s="11">
        <f>D605*E605</f>
        <v>55</v>
      </c>
    </row>
    <row r="606" spans="1:6" x14ac:dyDescent="0.2">
      <c r="B606" s="7" t="s">
        <v>378</v>
      </c>
      <c r="C606" s="10" t="s">
        <v>6</v>
      </c>
      <c r="D606" s="12">
        <v>1</v>
      </c>
      <c r="E606" s="11">
        <v>45000</v>
      </c>
      <c r="F606" s="11">
        <f>D606*E606</f>
        <v>45000</v>
      </c>
    </row>
    <row r="607" spans="1:6" x14ac:dyDescent="0.2">
      <c r="B607" s="7" t="s">
        <v>379</v>
      </c>
      <c r="C607" s="10" t="s">
        <v>148</v>
      </c>
      <c r="D607" s="12">
        <v>0.5</v>
      </c>
      <c r="E607" s="11">
        <v>26041.4</v>
      </c>
      <c r="F607" s="11">
        <f>D607*E607</f>
        <v>13020.7</v>
      </c>
    </row>
    <row r="608" spans="1:6" x14ac:dyDescent="0.2">
      <c r="B608" s="7" t="s">
        <v>149</v>
      </c>
      <c r="C608" s="10" t="s">
        <v>150</v>
      </c>
      <c r="D608" s="12"/>
      <c r="E608" s="11">
        <v>0</v>
      </c>
      <c r="F608" s="11">
        <f>0.05*F607</f>
        <v>651.03500000000008</v>
      </c>
    </row>
    <row r="609" spans="1:6" x14ac:dyDescent="0.2">
      <c r="B609" s="7" t="s">
        <v>380</v>
      </c>
      <c r="C609" s="10" t="s">
        <v>150</v>
      </c>
      <c r="D609" s="12"/>
      <c r="F609" s="11">
        <v>6500</v>
      </c>
    </row>
    <row r="610" spans="1:6" x14ac:dyDescent="0.2">
      <c r="B610" s="7" t="s">
        <v>278</v>
      </c>
      <c r="C610" s="10" t="s">
        <v>148</v>
      </c>
      <c r="D610" s="10">
        <v>0.7</v>
      </c>
      <c r="E610" s="11">
        <v>19531.050000000003</v>
      </c>
      <c r="F610" s="52">
        <f>D610*E610</f>
        <v>13671.735000000001</v>
      </c>
    </row>
    <row r="611" spans="1:6" s="13" customFormat="1" x14ac:dyDescent="0.2">
      <c r="A611" s="7"/>
      <c r="B611" s="7" t="s">
        <v>381</v>
      </c>
      <c r="C611" s="10" t="s">
        <v>382</v>
      </c>
      <c r="D611" s="10">
        <v>0.05</v>
      </c>
      <c r="E611" s="52">
        <v>20000</v>
      </c>
      <c r="F611" s="52">
        <f>D611*E611</f>
        <v>1000</v>
      </c>
    </row>
    <row r="612" spans="1:6" x14ac:dyDescent="0.2">
      <c r="A612" s="13"/>
      <c r="B612" s="14" t="s">
        <v>151</v>
      </c>
      <c r="C612" s="15"/>
      <c r="D612" s="15"/>
      <c r="E612" s="16"/>
      <c r="F612" s="17">
        <f>SUM(F604:F611)</f>
        <v>82273.47</v>
      </c>
    </row>
    <row r="613" spans="1:6" x14ac:dyDescent="0.2">
      <c r="A613" s="13"/>
      <c r="B613" s="14"/>
      <c r="C613" s="15"/>
      <c r="D613" s="15"/>
      <c r="E613" s="16"/>
      <c r="F613" s="17"/>
    </row>
    <row r="614" spans="1:6" x14ac:dyDescent="0.2">
      <c r="A614" s="2">
        <v>69</v>
      </c>
      <c r="B614" s="3" t="s">
        <v>383</v>
      </c>
      <c r="C614" s="4" t="s">
        <v>139</v>
      </c>
      <c r="D614" s="3" t="s">
        <v>6</v>
      </c>
      <c r="E614" s="5"/>
      <c r="F614" s="53"/>
    </row>
    <row r="615" spans="1:6" x14ac:dyDescent="0.2">
      <c r="B615" s="10" t="s">
        <v>141</v>
      </c>
      <c r="C615" s="10" t="s">
        <v>142</v>
      </c>
      <c r="D615" s="10" t="s">
        <v>135</v>
      </c>
      <c r="E615" s="11" t="s">
        <v>136</v>
      </c>
      <c r="F615" s="11" t="s">
        <v>137</v>
      </c>
    </row>
    <row r="616" spans="1:6" x14ac:dyDescent="0.2">
      <c r="B616" s="7" t="s">
        <v>384</v>
      </c>
      <c r="C616" s="10" t="s">
        <v>301</v>
      </c>
      <c r="D616" s="12">
        <v>2</v>
      </c>
      <c r="E616" s="11">
        <v>11</v>
      </c>
      <c r="F616" s="11">
        <f>D616*E616</f>
        <v>22</v>
      </c>
    </row>
    <row r="617" spans="1:6" x14ac:dyDescent="0.2">
      <c r="B617" s="7" t="s">
        <v>385</v>
      </c>
      <c r="C617" s="10" t="s">
        <v>295</v>
      </c>
      <c r="D617" s="12">
        <v>2.5000000000000001E-2</v>
      </c>
      <c r="E617" s="11">
        <v>14000</v>
      </c>
      <c r="F617" s="11">
        <f>D617*E617</f>
        <v>350</v>
      </c>
    </row>
    <row r="618" spans="1:6" x14ac:dyDescent="0.2">
      <c r="B618" s="7" t="s">
        <v>386</v>
      </c>
      <c r="C618" s="10" t="s">
        <v>148</v>
      </c>
      <c r="D618" s="12">
        <v>0.2</v>
      </c>
      <c r="E618" s="11">
        <v>13020.7</v>
      </c>
      <c r="F618" s="52">
        <f>D618*E618</f>
        <v>2604.1400000000003</v>
      </c>
    </row>
    <row r="619" spans="1:6" x14ac:dyDescent="0.2">
      <c r="B619" s="7" t="s">
        <v>387</v>
      </c>
      <c r="C619" s="10" t="s">
        <v>388</v>
      </c>
      <c r="D619" s="12">
        <v>0.25</v>
      </c>
      <c r="E619" s="11">
        <v>15000</v>
      </c>
      <c r="F619" s="52">
        <f>D619*E619</f>
        <v>3750</v>
      </c>
    </row>
    <row r="620" spans="1:6" s="13" customFormat="1" x14ac:dyDescent="0.2">
      <c r="A620" s="7"/>
      <c r="B620" s="7" t="s">
        <v>177</v>
      </c>
      <c r="C620" s="10" t="s">
        <v>178</v>
      </c>
      <c r="D620" s="10"/>
      <c r="E620" s="11"/>
      <c r="F620" s="11">
        <f>0.05*F618</f>
        <v>130.20700000000002</v>
      </c>
    </row>
    <row r="621" spans="1:6" x14ac:dyDescent="0.2">
      <c r="A621" s="13"/>
      <c r="B621" s="14" t="s">
        <v>151</v>
      </c>
      <c r="C621" s="15"/>
      <c r="D621" s="15"/>
      <c r="E621" s="16"/>
      <c r="F621" s="54">
        <f>SUM(F616:F620)</f>
        <v>6856.3470000000007</v>
      </c>
    </row>
    <row r="622" spans="1:6" x14ac:dyDescent="0.2">
      <c r="A622" s="2">
        <v>70</v>
      </c>
      <c r="B622" s="3" t="s">
        <v>389</v>
      </c>
      <c r="C622" s="4" t="s">
        <v>139</v>
      </c>
      <c r="D622" s="3" t="s">
        <v>140</v>
      </c>
      <c r="E622" s="5"/>
      <c r="F622" s="6"/>
    </row>
    <row r="623" spans="1:6" x14ac:dyDescent="0.2">
      <c r="B623" s="10" t="s">
        <v>141</v>
      </c>
      <c r="C623" s="10" t="s">
        <v>142</v>
      </c>
      <c r="D623" s="10" t="s">
        <v>135</v>
      </c>
      <c r="E623" s="11" t="s">
        <v>136</v>
      </c>
      <c r="F623" s="11" t="s">
        <v>137</v>
      </c>
    </row>
    <row r="624" spans="1:6" x14ac:dyDescent="0.2">
      <c r="B624" s="36" t="s">
        <v>390</v>
      </c>
      <c r="C624" s="10" t="s">
        <v>287</v>
      </c>
      <c r="D624" s="10">
        <v>0.03</v>
      </c>
      <c r="E624" s="11">
        <v>10</v>
      </c>
      <c r="F624" s="11">
        <f t="shared" ref="F624:F630" si="14">D624*E624</f>
        <v>0.3</v>
      </c>
    </row>
    <row r="625" spans="1:6" x14ac:dyDescent="0.2">
      <c r="B625" s="7" t="s">
        <v>276</v>
      </c>
      <c r="C625" s="10" t="s">
        <v>249</v>
      </c>
      <c r="D625" s="12">
        <v>2.5</v>
      </c>
      <c r="E625" s="11">
        <v>950</v>
      </c>
      <c r="F625" s="11">
        <f t="shared" si="14"/>
        <v>2375</v>
      </c>
    </row>
    <row r="626" spans="1:6" x14ac:dyDescent="0.2">
      <c r="B626" s="7" t="s">
        <v>391</v>
      </c>
      <c r="C626" s="10" t="s">
        <v>144</v>
      </c>
      <c r="D626" s="12">
        <v>0.3</v>
      </c>
      <c r="E626" s="11">
        <v>1500</v>
      </c>
      <c r="F626" s="11">
        <f t="shared" si="14"/>
        <v>450</v>
      </c>
    </row>
    <row r="627" spans="1:6" x14ac:dyDescent="0.2">
      <c r="B627" s="7" t="s">
        <v>376</v>
      </c>
      <c r="C627" s="10" t="s">
        <v>377</v>
      </c>
      <c r="D627" s="12">
        <v>0.1</v>
      </c>
      <c r="E627" s="11">
        <v>5000</v>
      </c>
      <c r="F627" s="11">
        <f t="shared" si="14"/>
        <v>500</v>
      </c>
    </row>
    <row r="628" spans="1:6" x14ac:dyDescent="0.2">
      <c r="B628" s="7" t="s">
        <v>392</v>
      </c>
      <c r="C628" s="10" t="s">
        <v>377</v>
      </c>
      <c r="D628" s="12">
        <v>0.15</v>
      </c>
      <c r="E628" s="11">
        <v>5000</v>
      </c>
      <c r="F628" s="11">
        <f t="shared" si="14"/>
        <v>750</v>
      </c>
    </row>
    <row r="629" spans="1:6" x14ac:dyDescent="0.2">
      <c r="B629" s="7" t="s">
        <v>393</v>
      </c>
      <c r="C629" s="10" t="s">
        <v>140</v>
      </c>
      <c r="D629" s="12">
        <v>1</v>
      </c>
      <c r="E629" s="11">
        <v>3500</v>
      </c>
      <c r="F629" s="11">
        <f t="shared" si="14"/>
        <v>3500</v>
      </c>
    </row>
    <row r="630" spans="1:6" x14ac:dyDescent="0.2">
      <c r="B630" s="7" t="s">
        <v>278</v>
      </c>
      <c r="C630" s="10" t="s">
        <v>148</v>
      </c>
      <c r="D630" s="12">
        <v>1</v>
      </c>
      <c r="E630" s="11">
        <v>19531.050000000003</v>
      </c>
      <c r="F630" s="11">
        <f t="shared" si="14"/>
        <v>19531.050000000003</v>
      </c>
    </row>
    <row r="631" spans="1:6" x14ac:dyDescent="0.2">
      <c r="B631" s="7" t="s">
        <v>149</v>
      </c>
      <c r="C631" s="10" t="s">
        <v>150</v>
      </c>
      <c r="D631" s="12"/>
      <c r="E631" s="11">
        <v>0</v>
      </c>
      <c r="F631" s="11">
        <f>0.05*F630</f>
        <v>976.55250000000024</v>
      </c>
    </row>
    <row r="632" spans="1:6" s="13" customFormat="1" x14ac:dyDescent="0.2">
      <c r="A632" s="7"/>
      <c r="B632" s="7" t="s">
        <v>394</v>
      </c>
      <c r="C632" s="10" t="s">
        <v>382</v>
      </c>
      <c r="D632" s="12">
        <v>0.2</v>
      </c>
      <c r="E632" s="11">
        <v>28000</v>
      </c>
      <c r="F632" s="11">
        <f>D632*E632</f>
        <v>5600</v>
      </c>
    </row>
    <row r="633" spans="1:6" x14ac:dyDescent="0.2">
      <c r="A633" s="13"/>
      <c r="B633" s="14" t="s">
        <v>151</v>
      </c>
      <c r="C633" s="15"/>
      <c r="D633" s="15"/>
      <c r="E633" s="16"/>
      <c r="F633" s="17">
        <f>SUM(F625:F632)</f>
        <v>33682.602500000008</v>
      </c>
    </row>
    <row r="634" spans="1:6" x14ac:dyDescent="0.2">
      <c r="A634" s="2">
        <v>71</v>
      </c>
      <c r="B634" s="3" t="s">
        <v>395</v>
      </c>
      <c r="C634" s="4" t="s">
        <v>139</v>
      </c>
      <c r="D634" s="3" t="s">
        <v>140</v>
      </c>
      <c r="E634" s="5"/>
      <c r="F634" s="6"/>
    </row>
    <row r="635" spans="1:6" x14ac:dyDescent="0.2">
      <c r="B635" s="10" t="s">
        <v>141</v>
      </c>
      <c r="C635" s="10" t="s">
        <v>142</v>
      </c>
      <c r="D635" s="10" t="s">
        <v>135</v>
      </c>
      <c r="E635" s="11" t="s">
        <v>136</v>
      </c>
      <c r="F635" s="11" t="s">
        <v>137</v>
      </c>
    </row>
    <row r="636" spans="1:6" x14ac:dyDescent="0.2">
      <c r="B636" s="36" t="s">
        <v>396</v>
      </c>
      <c r="C636" s="10" t="s">
        <v>249</v>
      </c>
      <c r="D636" s="10">
        <v>0.25</v>
      </c>
      <c r="E636" s="11">
        <v>2700</v>
      </c>
      <c r="F636" s="11">
        <f t="shared" ref="F636:F643" si="15">D636*E636</f>
        <v>675</v>
      </c>
    </row>
    <row r="637" spans="1:6" x14ac:dyDescent="0.2">
      <c r="B637" s="7" t="s">
        <v>397</v>
      </c>
      <c r="C637" s="10" t="s">
        <v>155</v>
      </c>
      <c r="D637" s="12">
        <v>0.04</v>
      </c>
      <c r="E637" s="11">
        <v>326029</v>
      </c>
      <c r="F637" s="11">
        <f t="shared" si="15"/>
        <v>13041.16</v>
      </c>
    </row>
    <row r="638" spans="1:6" x14ac:dyDescent="0.2">
      <c r="B638" s="7" t="s">
        <v>398</v>
      </c>
      <c r="C638" s="10" t="s">
        <v>249</v>
      </c>
      <c r="D638" s="12">
        <v>6.3</v>
      </c>
      <c r="E638" s="11">
        <v>3200</v>
      </c>
      <c r="F638" s="11">
        <f t="shared" si="15"/>
        <v>20160</v>
      </c>
    </row>
    <row r="639" spans="1:6" x14ac:dyDescent="0.2">
      <c r="B639" s="7" t="s">
        <v>399</v>
      </c>
      <c r="C639" s="10" t="s">
        <v>400</v>
      </c>
      <c r="D639" s="12">
        <v>0.2</v>
      </c>
      <c r="E639" s="11">
        <v>2700</v>
      </c>
      <c r="F639" s="11">
        <f t="shared" si="15"/>
        <v>540</v>
      </c>
    </row>
    <row r="640" spans="1:6" x14ac:dyDescent="0.2">
      <c r="B640" s="7" t="s">
        <v>401</v>
      </c>
      <c r="C640" s="10" t="s">
        <v>140</v>
      </c>
      <c r="D640" s="12">
        <v>2.4</v>
      </c>
      <c r="E640" s="11">
        <v>5000</v>
      </c>
      <c r="F640" s="11">
        <f t="shared" si="15"/>
        <v>12000</v>
      </c>
    </row>
    <row r="641" spans="1:8" x14ac:dyDescent="0.2">
      <c r="B641" s="7" t="s">
        <v>402</v>
      </c>
      <c r="C641" s="10" t="s">
        <v>140</v>
      </c>
      <c r="D641" s="12">
        <v>1.8</v>
      </c>
      <c r="E641" s="11">
        <v>2000</v>
      </c>
      <c r="F641" s="11">
        <f t="shared" si="15"/>
        <v>3600</v>
      </c>
    </row>
    <row r="642" spans="1:8" x14ac:dyDescent="0.2">
      <c r="B642" s="7" t="s">
        <v>403</v>
      </c>
      <c r="C642" s="10" t="s">
        <v>140</v>
      </c>
      <c r="D642" s="12">
        <v>1.1000000000000001</v>
      </c>
      <c r="E642" s="11">
        <v>1000</v>
      </c>
      <c r="F642" s="11">
        <f t="shared" si="15"/>
        <v>1100</v>
      </c>
    </row>
    <row r="643" spans="1:8" x14ac:dyDescent="0.2">
      <c r="B643" s="7" t="s">
        <v>278</v>
      </c>
      <c r="C643" s="10" t="s">
        <v>148</v>
      </c>
      <c r="D643" s="12">
        <v>1.4</v>
      </c>
      <c r="E643" s="11">
        <v>19531.050000000003</v>
      </c>
      <c r="F643" s="11">
        <f t="shared" si="15"/>
        <v>27343.47</v>
      </c>
    </row>
    <row r="644" spans="1:8" s="13" customFormat="1" x14ac:dyDescent="0.2">
      <c r="A644" s="7"/>
      <c r="B644" s="7" t="s">
        <v>149</v>
      </c>
      <c r="C644" s="10" t="s">
        <v>150</v>
      </c>
      <c r="D644" s="10"/>
      <c r="E644" s="11"/>
      <c r="F644" s="11">
        <f>0.05*F643</f>
        <v>1367.1735000000001</v>
      </c>
      <c r="H644" s="45"/>
    </row>
    <row r="645" spans="1:8" x14ac:dyDescent="0.2">
      <c r="A645" s="13"/>
      <c r="B645" s="14" t="s">
        <v>151</v>
      </c>
      <c r="C645" s="15"/>
      <c r="D645" s="15"/>
      <c r="E645" s="16"/>
      <c r="F645" s="17">
        <f>SUM(F636:F644)</f>
        <v>79826.803500000009</v>
      </c>
    </row>
    <row r="646" spans="1:8" x14ac:dyDescent="0.2">
      <c r="A646" s="2">
        <v>72</v>
      </c>
      <c r="B646" s="3" t="s">
        <v>404</v>
      </c>
      <c r="C646" s="4" t="s">
        <v>139</v>
      </c>
      <c r="D646" s="3" t="s">
        <v>6</v>
      </c>
      <c r="E646" s="5"/>
      <c r="F646" s="6"/>
    </row>
    <row r="647" spans="1:8" x14ac:dyDescent="0.2">
      <c r="B647" s="10" t="s">
        <v>141</v>
      </c>
      <c r="C647" s="10" t="s">
        <v>142</v>
      </c>
      <c r="D647" s="10" t="s">
        <v>135</v>
      </c>
      <c r="E647" s="11" t="s">
        <v>136</v>
      </c>
      <c r="F647" s="11" t="s">
        <v>137</v>
      </c>
    </row>
    <row r="648" spans="1:8" x14ac:dyDescent="0.2">
      <c r="B648" s="36" t="s">
        <v>396</v>
      </c>
      <c r="C648" s="10" t="s">
        <v>249</v>
      </c>
      <c r="D648" s="10">
        <v>0.25</v>
      </c>
      <c r="E648" s="11">
        <v>4200</v>
      </c>
      <c r="F648" s="11">
        <f t="shared" ref="F648:F655" si="16">D648*E648</f>
        <v>1050</v>
      </c>
    </row>
    <row r="649" spans="1:8" x14ac:dyDescent="0.2">
      <c r="B649" s="7" t="s">
        <v>397</v>
      </c>
      <c r="C649" s="10" t="s">
        <v>155</v>
      </c>
      <c r="D649" s="12">
        <v>0.1</v>
      </c>
      <c r="E649" s="11">
        <v>326029</v>
      </c>
      <c r="F649" s="11">
        <f t="shared" si="16"/>
        <v>32602.9</v>
      </c>
    </row>
    <row r="650" spans="1:8" x14ac:dyDescent="0.2">
      <c r="B650" s="7" t="s">
        <v>398</v>
      </c>
      <c r="C650" s="10" t="s">
        <v>249</v>
      </c>
      <c r="D650" s="12">
        <v>8</v>
      </c>
      <c r="E650" s="11">
        <v>2900</v>
      </c>
      <c r="F650" s="11">
        <f t="shared" si="16"/>
        <v>23200</v>
      </c>
    </row>
    <row r="651" spans="1:8" x14ac:dyDescent="0.2">
      <c r="B651" s="7" t="s">
        <v>399</v>
      </c>
      <c r="C651" s="10" t="s">
        <v>400</v>
      </c>
      <c r="D651" s="12">
        <v>0.4</v>
      </c>
      <c r="E651" s="11">
        <v>2700</v>
      </c>
      <c r="F651" s="11">
        <f t="shared" si="16"/>
        <v>1080</v>
      </c>
    </row>
    <row r="652" spans="1:8" x14ac:dyDescent="0.2">
      <c r="B652" s="7" t="s">
        <v>401</v>
      </c>
      <c r="C652" s="10" t="s">
        <v>140</v>
      </c>
      <c r="D652" s="12">
        <v>3.3</v>
      </c>
      <c r="E652" s="11">
        <v>8000</v>
      </c>
      <c r="F652" s="11">
        <f t="shared" si="16"/>
        <v>26400</v>
      </c>
    </row>
    <row r="653" spans="1:8" x14ac:dyDescent="0.2">
      <c r="B653" s="7" t="s">
        <v>402</v>
      </c>
      <c r="C653" s="10" t="s">
        <v>140</v>
      </c>
      <c r="D653" s="12">
        <v>1.8</v>
      </c>
      <c r="E653" s="11">
        <v>3500</v>
      </c>
      <c r="F653" s="11">
        <f t="shared" si="16"/>
        <v>6300</v>
      </c>
    </row>
    <row r="654" spans="1:8" x14ac:dyDescent="0.2">
      <c r="B654" s="7" t="s">
        <v>403</v>
      </c>
      <c r="C654" s="10" t="s">
        <v>140</v>
      </c>
      <c r="D654" s="12">
        <v>1.1000000000000001</v>
      </c>
      <c r="E654" s="11">
        <v>1200</v>
      </c>
      <c r="F654" s="11">
        <f t="shared" si="16"/>
        <v>1320</v>
      </c>
    </row>
    <row r="655" spans="1:8" x14ac:dyDescent="0.2">
      <c r="B655" s="7" t="s">
        <v>278</v>
      </c>
      <c r="C655" s="10" t="s">
        <v>148</v>
      </c>
      <c r="D655" s="12">
        <v>2</v>
      </c>
      <c r="E655" s="11">
        <v>19531.050000000003</v>
      </c>
      <c r="F655" s="11">
        <f t="shared" si="16"/>
        <v>39062.100000000006</v>
      </c>
    </row>
    <row r="656" spans="1:8" s="13" customFormat="1" x14ac:dyDescent="0.2">
      <c r="A656" s="7"/>
      <c r="B656" s="7" t="s">
        <v>149</v>
      </c>
      <c r="C656" s="10" t="s">
        <v>150</v>
      </c>
      <c r="D656" s="10"/>
      <c r="E656" s="11"/>
      <c r="F656" s="11">
        <f>0.05*F655</f>
        <v>1953.1050000000005</v>
      </c>
    </row>
    <row r="657" spans="1:6" x14ac:dyDescent="0.2">
      <c r="A657" s="13"/>
      <c r="B657" s="14" t="s">
        <v>151</v>
      </c>
      <c r="C657" s="15"/>
      <c r="D657" s="15"/>
      <c r="E657" s="16"/>
      <c r="F657" s="17">
        <f>SUM(F648:F656)</f>
        <v>132968.10500000001</v>
      </c>
    </row>
    <row r="658" spans="1:6" x14ac:dyDescent="0.2">
      <c r="A658" s="2">
        <v>73</v>
      </c>
      <c r="B658" s="3" t="s">
        <v>405</v>
      </c>
      <c r="C658" s="4" t="s">
        <v>139</v>
      </c>
      <c r="D658" s="3" t="s">
        <v>140</v>
      </c>
      <c r="E658" s="5"/>
      <c r="F658" s="6"/>
    </row>
    <row r="659" spans="1:6" x14ac:dyDescent="0.2">
      <c r="B659" s="10" t="s">
        <v>141</v>
      </c>
      <c r="C659" s="10" t="s">
        <v>142</v>
      </c>
      <c r="D659" s="10" t="s">
        <v>135</v>
      </c>
      <c r="E659" s="11" t="s">
        <v>136</v>
      </c>
      <c r="F659" s="11" t="s">
        <v>137</v>
      </c>
    </row>
    <row r="660" spans="1:6" x14ac:dyDescent="0.2">
      <c r="B660" s="36" t="s">
        <v>406</v>
      </c>
      <c r="C660" s="10" t="s">
        <v>377</v>
      </c>
      <c r="D660" s="12">
        <v>0.1</v>
      </c>
      <c r="E660" s="11">
        <v>7000</v>
      </c>
      <c r="F660" s="11">
        <f t="shared" ref="F660:F666" si="17">D660*E660</f>
        <v>700</v>
      </c>
    </row>
    <row r="661" spans="1:6" x14ac:dyDescent="0.2">
      <c r="B661" s="7" t="s">
        <v>407</v>
      </c>
      <c r="C661" s="10" t="s">
        <v>377</v>
      </c>
      <c r="D661" s="12">
        <v>0.1</v>
      </c>
      <c r="E661" s="11">
        <v>40000</v>
      </c>
      <c r="F661" s="11">
        <f t="shared" si="17"/>
        <v>4000</v>
      </c>
    </row>
    <row r="662" spans="1:6" x14ac:dyDescent="0.2">
      <c r="B662" s="7" t="s">
        <v>408</v>
      </c>
      <c r="C662" s="10" t="s">
        <v>377</v>
      </c>
      <c r="D662" s="12">
        <v>0.4</v>
      </c>
      <c r="E662" s="11">
        <v>7000</v>
      </c>
      <c r="F662" s="11">
        <f t="shared" si="17"/>
        <v>2800</v>
      </c>
    </row>
    <row r="663" spans="1:6" x14ac:dyDescent="0.2">
      <c r="B663" s="7" t="s">
        <v>409</v>
      </c>
      <c r="C663" s="10" t="s">
        <v>140</v>
      </c>
      <c r="D663" s="12">
        <v>1.2</v>
      </c>
      <c r="E663" s="11">
        <v>15000</v>
      </c>
      <c r="F663" s="11">
        <f t="shared" si="17"/>
        <v>18000</v>
      </c>
    </row>
    <row r="664" spans="1:6" x14ac:dyDescent="0.2">
      <c r="B664" s="7" t="s">
        <v>410</v>
      </c>
      <c r="C664" s="10" t="s">
        <v>6</v>
      </c>
      <c r="D664" s="12">
        <v>0.6</v>
      </c>
      <c r="E664" s="11">
        <v>2500</v>
      </c>
      <c r="F664" s="11">
        <f t="shared" si="17"/>
        <v>1500</v>
      </c>
    </row>
    <row r="665" spans="1:6" x14ac:dyDescent="0.2">
      <c r="B665" s="7" t="s">
        <v>379</v>
      </c>
      <c r="C665" s="10" t="s">
        <v>148</v>
      </c>
      <c r="D665" s="12">
        <v>0.6</v>
      </c>
      <c r="E665" s="11">
        <v>26041.4</v>
      </c>
      <c r="F665" s="11">
        <f t="shared" si="17"/>
        <v>15624.84</v>
      </c>
    </row>
    <row r="666" spans="1:6" x14ac:dyDescent="0.2">
      <c r="B666" s="7" t="s">
        <v>411</v>
      </c>
      <c r="C666" s="10" t="s">
        <v>382</v>
      </c>
      <c r="D666" s="12">
        <v>0.06</v>
      </c>
      <c r="E666" s="52">
        <v>35000</v>
      </c>
      <c r="F666" s="11">
        <f t="shared" si="17"/>
        <v>2100</v>
      </c>
    </row>
    <row r="667" spans="1:6" s="13" customFormat="1" x14ac:dyDescent="0.2">
      <c r="A667" s="7"/>
      <c r="B667" s="7" t="s">
        <v>149</v>
      </c>
      <c r="C667" s="10" t="s">
        <v>150</v>
      </c>
      <c r="D667" s="12"/>
      <c r="E667" s="11"/>
      <c r="F667" s="11">
        <v>1000</v>
      </c>
    </row>
    <row r="668" spans="1:6" x14ac:dyDescent="0.2">
      <c r="A668" s="13"/>
      <c r="B668" s="14" t="s">
        <v>151</v>
      </c>
      <c r="C668" s="15"/>
      <c r="D668" s="15"/>
      <c r="E668" s="16"/>
      <c r="F668" s="17">
        <f>SUM(F660:F667)</f>
        <v>45724.84</v>
      </c>
    </row>
    <row r="669" spans="1:6" x14ac:dyDescent="0.2">
      <c r="A669" s="2">
        <v>74</v>
      </c>
      <c r="B669" s="3" t="s">
        <v>412</v>
      </c>
      <c r="C669" s="4" t="s">
        <v>139</v>
      </c>
      <c r="D669" s="3" t="s">
        <v>140</v>
      </c>
      <c r="E669" s="5"/>
      <c r="F669" s="6"/>
    </row>
    <row r="670" spans="1:6" x14ac:dyDescent="0.2">
      <c r="B670" s="10" t="s">
        <v>141</v>
      </c>
      <c r="C670" s="10" t="s">
        <v>142</v>
      </c>
      <c r="D670" s="10" t="s">
        <v>135</v>
      </c>
      <c r="E670" s="11" t="s">
        <v>136</v>
      </c>
      <c r="F670" s="11" t="s">
        <v>137</v>
      </c>
    </row>
    <row r="671" spans="1:6" x14ac:dyDescent="0.2">
      <c r="B671" s="36" t="s">
        <v>390</v>
      </c>
      <c r="C671" s="10" t="s">
        <v>287</v>
      </c>
      <c r="D671" s="10">
        <v>0.1</v>
      </c>
      <c r="E671" s="11">
        <v>10</v>
      </c>
      <c r="F671" s="11">
        <f>D671*E671</f>
        <v>1</v>
      </c>
    </row>
    <row r="672" spans="1:6" x14ac:dyDescent="0.2">
      <c r="B672" s="7" t="s">
        <v>276</v>
      </c>
      <c r="C672" s="10" t="s">
        <v>249</v>
      </c>
      <c r="D672" s="12">
        <v>0.5</v>
      </c>
      <c r="E672" s="11">
        <v>950</v>
      </c>
      <c r="F672" s="11">
        <f>D672*E672</f>
        <v>475</v>
      </c>
    </row>
    <row r="673" spans="1:6" x14ac:dyDescent="0.2">
      <c r="B673" s="7" t="s">
        <v>413</v>
      </c>
      <c r="C673" s="10" t="s">
        <v>140</v>
      </c>
      <c r="D673" s="12">
        <v>1</v>
      </c>
      <c r="E673" s="11">
        <v>34000</v>
      </c>
      <c r="F673" s="11">
        <f>D673*E673</f>
        <v>34000</v>
      </c>
    </row>
    <row r="674" spans="1:6" x14ac:dyDescent="0.2">
      <c r="B674" s="7" t="s">
        <v>278</v>
      </c>
      <c r="C674" s="10" t="s">
        <v>148</v>
      </c>
      <c r="D674" s="12">
        <v>0.3</v>
      </c>
      <c r="E674" s="11">
        <v>19531.050000000003</v>
      </c>
      <c r="F674" s="11">
        <f>D674*E674</f>
        <v>5859.3150000000005</v>
      </c>
    </row>
    <row r="675" spans="1:6" s="13" customFormat="1" x14ac:dyDescent="0.2">
      <c r="A675" s="7"/>
      <c r="B675" s="7" t="s">
        <v>149</v>
      </c>
      <c r="C675" s="10" t="s">
        <v>150</v>
      </c>
      <c r="D675" s="12"/>
      <c r="E675" s="11"/>
      <c r="F675" s="11">
        <f>0.05*F674</f>
        <v>292.96575000000001</v>
      </c>
    </row>
    <row r="676" spans="1:6" x14ac:dyDescent="0.2">
      <c r="A676" s="13"/>
      <c r="B676" s="14" t="s">
        <v>151</v>
      </c>
      <c r="C676" s="15"/>
      <c r="D676" s="15"/>
      <c r="E676" s="16"/>
      <c r="F676" s="17">
        <f>SUM(F672:F675)</f>
        <v>40627.280750000005</v>
      </c>
    </row>
    <row r="677" spans="1:6" x14ac:dyDescent="0.2">
      <c r="A677" s="2">
        <v>75</v>
      </c>
      <c r="B677" s="3" t="s">
        <v>414</v>
      </c>
      <c r="C677" s="4" t="s">
        <v>139</v>
      </c>
      <c r="D677" s="3" t="s">
        <v>140</v>
      </c>
      <c r="E677" s="5"/>
      <c r="F677" s="6"/>
    </row>
    <row r="678" spans="1:6" x14ac:dyDescent="0.2">
      <c r="B678" s="10" t="s">
        <v>141</v>
      </c>
      <c r="C678" s="10" t="s">
        <v>142</v>
      </c>
      <c r="D678" s="10" t="s">
        <v>135</v>
      </c>
      <c r="E678" s="11" t="s">
        <v>136</v>
      </c>
      <c r="F678" s="11" t="s">
        <v>137</v>
      </c>
    </row>
    <row r="679" spans="1:6" x14ac:dyDescent="0.2">
      <c r="B679" s="36" t="s">
        <v>390</v>
      </c>
      <c r="C679" s="10" t="s">
        <v>287</v>
      </c>
      <c r="D679" s="10">
        <v>0.03</v>
      </c>
      <c r="E679" s="11">
        <v>10</v>
      </c>
      <c r="F679" s="11">
        <f>D679*E679</f>
        <v>0.3</v>
      </c>
    </row>
    <row r="680" spans="1:6" x14ac:dyDescent="0.2">
      <c r="B680" s="7" t="s">
        <v>276</v>
      </c>
      <c r="C680" s="10" t="s">
        <v>249</v>
      </c>
      <c r="D680" s="12">
        <v>0.25</v>
      </c>
      <c r="E680" s="11">
        <v>950</v>
      </c>
      <c r="F680" s="11">
        <f>D680*E680</f>
        <v>237.5</v>
      </c>
    </row>
    <row r="681" spans="1:6" x14ac:dyDescent="0.2">
      <c r="B681" s="7" t="s">
        <v>415</v>
      </c>
      <c r="C681" s="10" t="s">
        <v>140</v>
      </c>
      <c r="D681" s="12">
        <v>1</v>
      </c>
      <c r="E681" s="11">
        <v>8500</v>
      </c>
      <c r="F681" s="11">
        <f>D681*E681</f>
        <v>8500</v>
      </c>
    </row>
    <row r="682" spans="1:6" x14ac:dyDescent="0.2">
      <c r="B682" s="7" t="s">
        <v>278</v>
      </c>
      <c r="C682" s="10" t="s">
        <v>148</v>
      </c>
      <c r="D682" s="12">
        <v>0.2</v>
      </c>
      <c r="E682" s="11">
        <v>19531.050000000003</v>
      </c>
      <c r="F682" s="11">
        <f>D682*E682</f>
        <v>3906.2100000000009</v>
      </c>
    </row>
    <row r="683" spans="1:6" s="13" customFormat="1" x14ac:dyDescent="0.2">
      <c r="A683" s="7"/>
      <c r="B683" s="7" t="s">
        <v>149</v>
      </c>
      <c r="C683" s="10" t="s">
        <v>150</v>
      </c>
      <c r="D683" s="12"/>
      <c r="E683" s="11"/>
      <c r="F683" s="11">
        <f>0.05*F682</f>
        <v>195.31050000000005</v>
      </c>
    </row>
    <row r="684" spans="1:6" x14ac:dyDescent="0.2">
      <c r="A684" s="13"/>
      <c r="B684" s="14" t="s">
        <v>151</v>
      </c>
      <c r="C684" s="15"/>
      <c r="D684" s="15"/>
      <c r="E684" s="16"/>
      <c r="F684" s="17">
        <f>SUM(F680:F683)</f>
        <v>12839.020500000001</v>
      </c>
    </row>
    <row r="685" spans="1:6" x14ac:dyDescent="0.2">
      <c r="A685" s="2">
        <v>76</v>
      </c>
      <c r="B685" s="43" t="s">
        <v>416</v>
      </c>
      <c r="C685" s="20" t="s">
        <v>139</v>
      </c>
      <c r="D685" s="33" t="s">
        <v>140</v>
      </c>
      <c r="E685" s="22"/>
      <c r="F685" s="23"/>
    </row>
    <row r="686" spans="1:6" x14ac:dyDescent="0.2">
      <c r="B686" s="38" t="s">
        <v>172</v>
      </c>
      <c r="C686" s="10" t="s">
        <v>142</v>
      </c>
      <c r="D686" s="10" t="s">
        <v>135</v>
      </c>
      <c r="E686" s="11" t="s">
        <v>136</v>
      </c>
      <c r="F686" s="11" t="s">
        <v>137</v>
      </c>
    </row>
    <row r="687" spans="1:6" ht="12.75" customHeight="1" x14ac:dyDescent="0.25">
      <c r="B687" s="24" t="s">
        <v>314</v>
      </c>
      <c r="C687" s="25" t="s">
        <v>301</v>
      </c>
      <c r="D687" s="26">
        <v>5.0000000000000001E-3</v>
      </c>
      <c r="E687" s="27">
        <v>11</v>
      </c>
      <c r="F687" s="28">
        <f>D687*E687</f>
        <v>5.5E-2</v>
      </c>
    </row>
    <row r="688" spans="1:6" ht="15" x14ac:dyDescent="0.25">
      <c r="B688" s="24" t="s">
        <v>417</v>
      </c>
      <c r="C688" s="25" t="s">
        <v>6</v>
      </c>
      <c r="D688" s="26">
        <v>0.1</v>
      </c>
      <c r="E688" s="27">
        <v>12000</v>
      </c>
      <c r="F688" s="28">
        <f>D688*E688</f>
        <v>1200</v>
      </c>
    </row>
    <row r="689" spans="1:6" ht="15" x14ac:dyDescent="0.25">
      <c r="B689" s="24" t="s">
        <v>418</v>
      </c>
      <c r="C689" s="25" t="s">
        <v>268</v>
      </c>
      <c r="D689" s="26">
        <v>0.22</v>
      </c>
      <c r="E689" s="27">
        <v>488</v>
      </c>
      <c r="F689" s="28">
        <f>D689*E689</f>
        <v>107.36</v>
      </c>
    </row>
    <row r="690" spans="1:6" ht="15" x14ac:dyDescent="0.25">
      <c r="B690" s="24" t="s">
        <v>270</v>
      </c>
      <c r="C690" s="25" t="s">
        <v>148</v>
      </c>
      <c r="D690" s="26">
        <v>0.3</v>
      </c>
      <c r="E690" s="27">
        <v>19531.050000000003</v>
      </c>
      <c r="F690" s="28">
        <f>D690*E690</f>
        <v>5859.3150000000005</v>
      </c>
    </row>
    <row r="691" spans="1:6" s="13" customFormat="1" ht="15" x14ac:dyDescent="0.25">
      <c r="A691" s="7"/>
      <c r="B691" s="24" t="s">
        <v>177</v>
      </c>
      <c r="C691" s="25" t="s">
        <v>178</v>
      </c>
      <c r="D691" s="26">
        <v>0.04</v>
      </c>
      <c r="E691" s="27">
        <v>5000</v>
      </c>
      <c r="F691" s="28">
        <f>D691*E691</f>
        <v>200</v>
      </c>
    </row>
    <row r="692" spans="1:6" x14ac:dyDescent="0.2">
      <c r="A692" s="13"/>
      <c r="B692" s="14" t="s">
        <v>151</v>
      </c>
      <c r="C692" s="15"/>
      <c r="D692" s="15"/>
      <c r="E692" s="16"/>
      <c r="F692" s="17">
        <f>SUM(F687:F691)</f>
        <v>7366.7300000000005</v>
      </c>
    </row>
    <row r="693" spans="1:6" x14ac:dyDescent="0.2">
      <c r="A693" s="2">
        <v>77</v>
      </c>
      <c r="B693" s="3" t="s">
        <v>419</v>
      </c>
      <c r="C693" s="4" t="s">
        <v>139</v>
      </c>
      <c r="D693" s="3" t="s">
        <v>6</v>
      </c>
      <c r="E693" s="5"/>
      <c r="F693" s="6"/>
    </row>
    <row r="694" spans="1:6" x14ac:dyDescent="0.2">
      <c r="B694" s="10" t="s">
        <v>141</v>
      </c>
      <c r="C694" s="10" t="s">
        <v>142</v>
      </c>
      <c r="D694" s="10" t="s">
        <v>135</v>
      </c>
      <c r="E694" s="11" t="s">
        <v>136</v>
      </c>
      <c r="F694" s="11" t="s">
        <v>137</v>
      </c>
    </row>
    <row r="695" spans="1:6" x14ac:dyDescent="0.2">
      <c r="B695" s="36" t="s">
        <v>406</v>
      </c>
      <c r="C695" s="10" t="s">
        <v>377</v>
      </c>
      <c r="D695" s="12">
        <v>0.2</v>
      </c>
      <c r="E695" s="11">
        <v>5000</v>
      </c>
      <c r="F695" s="11">
        <f t="shared" ref="F695:F701" si="18">D695*E695</f>
        <v>1000</v>
      </c>
    </row>
    <row r="696" spans="1:6" x14ac:dyDescent="0.2">
      <c r="B696" s="7" t="s">
        <v>407</v>
      </c>
      <c r="C696" s="10" t="s">
        <v>377</v>
      </c>
      <c r="D696" s="12">
        <v>0.3</v>
      </c>
      <c r="E696" s="11">
        <v>54000</v>
      </c>
      <c r="F696" s="11">
        <f t="shared" si="18"/>
        <v>16200</v>
      </c>
    </row>
    <row r="697" spans="1:6" x14ac:dyDescent="0.2">
      <c r="B697" s="7" t="s">
        <v>408</v>
      </c>
      <c r="C697" s="10" t="s">
        <v>377</v>
      </c>
      <c r="D697" s="12">
        <v>0.8</v>
      </c>
      <c r="E697" s="11">
        <v>5000</v>
      </c>
      <c r="F697" s="11">
        <f t="shared" si="18"/>
        <v>4000</v>
      </c>
    </row>
    <row r="698" spans="1:6" x14ac:dyDescent="0.2">
      <c r="B698" s="7" t="s">
        <v>409</v>
      </c>
      <c r="C698" s="10" t="s">
        <v>140</v>
      </c>
      <c r="D698" s="12">
        <v>2</v>
      </c>
      <c r="E698" s="11">
        <v>4000</v>
      </c>
      <c r="F698" s="11">
        <f t="shared" si="18"/>
        <v>8000</v>
      </c>
    </row>
    <row r="699" spans="1:6" x14ac:dyDescent="0.2">
      <c r="B699" s="7" t="s">
        <v>410</v>
      </c>
      <c r="C699" s="10" t="s">
        <v>6</v>
      </c>
      <c r="D699" s="12">
        <v>1</v>
      </c>
      <c r="E699" s="11">
        <v>2500</v>
      </c>
      <c r="F699" s="11">
        <f t="shared" si="18"/>
        <v>2500</v>
      </c>
    </row>
    <row r="700" spans="1:6" x14ac:dyDescent="0.2">
      <c r="B700" s="7" t="s">
        <v>379</v>
      </c>
      <c r="C700" s="10" t="s">
        <v>148</v>
      </c>
      <c r="D700" s="12">
        <v>1.3</v>
      </c>
      <c r="E700" s="11">
        <v>26041.4</v>
      </c>
      <c r="F700" s="11">
        <f t="shared" si="18"/>
        <v>33853.82</v>
      </c>
    </row>
    <row r="701" spans="1:6" x14ac:dyDescent="0.2">
      <c r="B701" s="7" t="s">
        <v>411</v>
      </c>
      <c r="C701" s="10" t="s">
        <v>382</v>
      </c>
      <c r="D701" s="12">
        <v>0.1</v>
      </c>
      <c r="E701" s="52">
        <v>28000</v>
      </c>
      <c r="F701" s="11">
        <f t="shared" si="18"/>
        <v>2800</v>
      </c>
    </row>
    <row r="702" spans="1:6" s="13" customFormat="1" x14ac:dyDescent="0.2">
      <c r="A702" s="7"/>
      <c r="B702" s="7" t="s">
        <v>149</v>
      </c>
      <c r="C702" s="10" t="s">
        <v>150</v>
      </c>
      <c r="D702" s="12"/>
      <c r="E702" s="11"/>
      <c r="F702" s="11">
        <f>0.05*F700</f>
        <v>1692.691</v>
      </c>
    </row>
    <row r="703" spans="1:6" x14ac:dyDescent="0.2">
      <c r="A703" s="13"/>
      <c r="B703" s="14" t="s">
        <v>151</v>
      </c>
      <c r="C703" s="15"/>
      <c r="D703" s="15"/>
      <c r="E703" s="16"/>
      <c r="F703" s="17">
        <f>SUM(F695:F702)</f>
        <v>70046.511000000013</v>
      </c>
    </row>
    <row r="704" spans="1:6" x14ac:dyDescent="0.2">
      <c r="A704" s="2">
        <v>78</v>
      </c>
      <c r="B704" s="3" t="s">
        <v>420</v>
      </c>
      <c r="C704" s="4" t="s">
        <v>139</v>
      </c>
      <c r="D704" s="3" t="s">
        <v>6</v>
      </c>
      <c r="E704" s="5"/>
      <c r="F704" s="6"/>
    </row>
    <row r="705" spans="1:6" x14ac:dyDescent="0.2">
      <c r="B705" s="10" t="s">
        <v>141</v>
      </c>
      <c r="C705" s="10" t="s">
        <v>142</v>
      </c>
      <c r="D705" s="10" t="s">
        <v>135</v>
      </c>
      <c r="E705" s="11" t="s">
        <v>136</v>
      </c>
      <c r="F705" s="11" t="s">
        <v>137</v>
      </c>
    </row>
    <row r="706" spans="1:6" x14ac:dyDescent="0.2">
      <c r="B706" s="7" t="s">
        <v>397</v>
      </c>
      <c r="C706" s="10" t="s">
        <v>155</v>
      </c>
      <c r="D706" s="12">
        <v>0.1</v>
      </c>
      <c r="E706" s="11">
        <v>326029</v>
      </c>
      <c r="F706" s="11">
        <f>D706*E706</f>
        <v>32602.9</v>
      </c>
    </row>
    <row r="707" spans="1:6" x14ac:dyDescent="0.2">
      <c r="B707" s="7" t="s">
        <v>379</v>
      </c>
      <c r="C707" s="10" t="s">
        <v>148</v>
      </c>
      <c r="D707" s="12">
        <v>0.7</v>
      </c>
      <c r="E707" s="11">
        <v>26041.4</v>
      </c>
      <c r="F707" s="11">
        <f>D707*E707</f>
        <v>18228.98</v>
      </c>
    </row>
    <row r="708" spans="1:6" x14ac:dyDescent="0.2">
      <c r="B708" s="36" t="s">
        <v>421</v>
      </c>
      <c r="C708" s="10" t="s">
        <v>388</v>
      </c>
      <c r="D708" s="12">
        <v>0.05</v>
      </c>
      <c r="E708" s="11">
        <v>23200</v>
      </c>
      <c r="F708" s="11">
        <f>D708*E708</f>
        <v>1160</v>
      </c>
    </row>
    <row r="709" spans="1:6" s="13" customFormat="1" x14ac:dyDescent="0.2">
      <c r="A709" s="7"/>
      <c r="B709" s="7" t="s">
        <v>149</v>
      </c>
      <c r="C709" s="10" t="s">
        <v>150</v>
      </c>
      <c r="D709" s="10"/>
      <c r="E709" s="11"/>
      <c r="F709" s="11">
        <f>0.05*F707</f>
        <v>911.44900000000007</v>
      </c>
    </row>
    <row r="710" spans="1:6" x14ac:dyDescent="0.2">
      <c r="A710" s="13"/>
      <c r="B710" s="14" t="s">
        <v>151</v>
      </c>
      <c r="C710" s="15"/>
      <c r="D710" s="15"/>
      <c r="E710" s="16"/>
      <c r="F710" s="17">
        <f>SUM(F706:F709)</f>
        <v>52903.329000000005</v>
      </c>
    </row>
    <row r="711" spans="1:6" x14ac:dyDescent="0.2">
      <c r="A711" s="2">
        <v>79</v>
      </c>
      <c r="B711" s="3" t="s">
        <v>422</v>
      </c>
      <c r="C711" s="4" t="s">
        <v>139</v>
      </c>
      <c r="D711" s="3" t="s">
        <v>6</v>
      </c>
      <c r="E711" s="5"/>
      <c r="F711" s="6"/>
    </row>
    <row r="712" spans="1:6" x14ac:dyDescent="0.2">
      <c r="B712" s="10" t="s">
        <v>141</v>
      </c>
      <c r="C712" s="10" t="s">
        <v>142</v>
      </c>
      <c r="D712" s="10" t="s">
        <v>135</v>
      </c>
      <c r="E712" s="11" t="s">
        <v>136</v>
      </c>
      <c r="F712" s="11" t="s">
        <v>137</v>
      </c>
    </row>
    <row r="713" spans="1:6" x14ac:dyDescent="0.2">
      <c r="B713" s="7" t="s">
        <v>1048</v>
      </c>
      <c r="C713" s="10" t="s">
        <v>155</v>
      </c>
      <c r="D713" s="12">
        <v>0.15</v>
      </c>
      <c r="E713" s="11">
        <v>326029</v>
      </c>
      <c r="F713" s="11">
        <f>D713*E713</f>
        <v>48904.35</v>
      </c>
    </row>
    <row r="714" spans="1:6" x14ac:dyDescent="0.2">
      <c r="B714" s="7" t="s">
        <v>278</v>
      </c>
      <c r="C714" s="10" t="s">
        <v>148</v>
      </c>
      <c r="D714" s="12">
        <v>0.8</v>
      </c>
      <c r="E714" s="11">
        <v>19531.050000000003</v>
      </c>
      <c r="F714" s="11">
        <f>D714*E714</f>
        <v>15624.840000000004</v>
      </c>
    </row>
    <row r="715" spans="1:6" s="13" customFormat="1" x14ac:dyDescent="0.2">
      <c r="A715" s="7"/>
      <c r="B715" s="7" t="s">
        <v>149</v>
      </c>
      <c r="C715" s="10" t="s">
        <v>150</v>
      </c>
      <c r="D715" s="10"/>
      <c r="E715" s="11"/>
      <c r="F715" s="11">
        <f>0.05*F714</f>
        <v>781.24200000000019</v>
      </c>
    </row>
    <row r="716" spans="1:6" x14ac:dyDescent="0.2">
      <c r="A716" s="13"/>
      <c r="B716" s="14" t="s">
        <v>151</v>
      </c>
      <c r="C716" s="15"/>
      <c r="D716" s="15"/>
      <c r="E716" s="16"/>
      <c r="F716" s="17">
        <f>SUM(F713:F715)</f>
        <v>65310.432000000001</v>
      </c>
    </row>
    <row r="717" spans="1:6" x14ac:dyDescent="0.2">
      <c r="A717" s="2">
        <v>80</v>
      </c>
      <c r="B717" s="3" t="s">
        <v>375</v>
      </c>
      <c r="C717" s="4" t="s">
        <v>139</v>
      </c>
      <c r="D717" s="3" t="s">
        <v>6</v>
      </c>
      <c r="E717" s="5"/>
      <c r="F717" s="6"/>
    </row>
    <row r="718" spans="1:6" x14ac:dyDescent="0.2">
      <c r="B718" s="10" t="s">
        <v>141</v>
      </c>
      <c r="C718" s="10" t="s">
        <v>142</v>
      </c>
      <c r="D718" s="10" t="s">
        <v>135</v>
      </c>
      <c r="E718" s="11" t="s">
        <v>136</v>
      </c>
      <c r="F718" s="11" t="s">
        <v>137</v>
      </c>
    </row>
    <row r="719" spans="1:6" x14ac:dyDescent="0.2">
      <c r="B719" s="7" t="s">
        <v>276</v>
      </c>
      <c r="C719" s="10" t="s">
        <v>249</v>
      </c>
      <c r="D719" s="12">
        <v>2.5</v>
      </c>
      <c r="E719" s="11">
        <v>950</v>
      </c>
      <c r="F719" s="11">
        <f>D719*E719</f>
        <v>2375</v>
      </c>
    </row>
    <row r="720" spans="1:6" x14ac:dyDescent="0.2">
      <c r="B720" s="7" t="s">
        <v>376</v>
      </c>
      <c r="C720" s="10" t="s">
        <v>377</v>
      </c>
      <c r="D720" s="12">
        <v>0.01</v>
      </c>
      <c r="E720" s="11">
        <v>4000</v>
      </c>
      <c r="F720" s="11">
        <f>D720*E720</f>
        <v>40</v>
      </c>
    </row>
    <row r="721" spans="1:6" x14ac:dyDescent="0.2">
      <c r="B721" s="7" t="s">
        <v>423</v>
      </c>
      <c r="C721" s="10" t="s">
        <v>6</v>
      </c>
      <c r="D721" s="12">
        <v>1</v>
      </c>
      <c r="E721" s="11">
        <v>40000</v>
      </c>
      <c r="F721" s="11">
        <f>D721*E721</f>
        <v>40000</v>
      </c>
    </row>
    <row r="722" spans="1:6" x14ac:dyDescent="0.2">
      <c r="B722" s="7" t="s">
        <v>424</v>
      </c>
      <c r="C722" s="10" t="s">
        <v>148</v>
      </c>
      <c r="D722" s="12">
        <v>0.2</v>
      </c>
      <c r="E722" s="11">
        <v>12500</v>
      </c>
      <c r="F722" s="11">
        <f>D722*E722</f>
        <v>2500</v>
      </c>
    </row>
    <row r="723" spans="1:6" x14ac:dyDescent="0.2">
      <c r="B723" s="7" t="s">
        <v>425</v>
      </c>
      <c r="C723" s="10" t="s">
        <v>148</v>
      </c>
      <c r="D723" s="12">
        <v>1</v>
      </c>
      <c r="E723" s="11">
        <v>19531.050000000003</v>
      </c>
      <c r="F723" s="11">
        <f>D723*E723</f>
        <v>19531.050000000003</v>
      </c>
    </row>
    <row r="724" spans="1:6" x14ac:dyDescent="0.2">
      <c r="B724" s="7" t="s">
        <v>149</v>
      </c>
      <c r="C724" s="10" t="s">
        <v>150</v>
      </c>
      <c r="D724" s="12"/>
      <c r="E724" s="11">
        <v>0</v>
      </c>
      <c r="F724" s="11">
        <f>0.05*(F722+F723)</f>
        <v>1101.5525000000002</v>
      </c>
    </row>
    <row r="725" spans="1:6" s="13" customFormat="1" x14ac:dyDescent="0.2">
      <c r="A725" s="7"/>
      <c r="B725" s="7" t="s">
        <v>426</v>
      </c>
      <c r="C725" s="10" t="s">
        <v>382</v>
      </c>
      <c r="D725" s="10">
        <v>0.33</v>
      </c>
      <c r="E725" s="52">
        <v>15000</v>
      </c>
      <c r="F725" s="52">
        <f>D725*E725</f>
        <v>4950</v>
      </c>
    </row>
    <row r="726" spans="1:6" x14ac:dyDescent="0.2">
      <c r="A726" s="13"/>
      <c r="B726" s="14" t="s">
        <v>151</v>
      </c>
      <c r="C726" s="15"/>
      <c r="D726" s="15"/>
      <c r="E726" s="16"/>
      <c r="F726" s="17">
        <f>SUM(F719:F725)</f>
        <v>70497.602500000008</v>
      </c>
    </row>
    <row r="727" spans="1:6" x14ac:dyDescent="0.2">
      <c r="A727" s="2">
        <v>81</v>
      </c>
      <c r="B727" s="3" t="s">
        <v>427</v>
      </c>
      <c r="C727" s="4" t="s">
        <v>139</v>
      </c>
      <c r="D727" s="3" t="s">
        <v>142</v>
      </c>
      <c r="E727" s="5"/>
      <c r="F727" s="6"/>
    </row>
    <row r="728" spans="1:6" x14ac:dyDescent="0.2">
      <c r="B728" s="7" t="s">
        <v>172</v>
      </c>
      <c r="C728" s="10" t="s">
        <v>142</v>
      </c>
      <c r="D728" s="10" t="s">
        <v>135</v>
      </c>
      <c r="E728" s="11" t="s">
        <v>136</v>
      </c>
      <c r="F728" s="11" t="s">
        <v>137</v>
      </c>
    </row>
    <row r="729" spans="1:6" x14ac:dyDescent="0.2">
      <c r="B729" s="7" t="s">
        <v>428</v>
      </c>
      <c r="C729" s="10" t="s">
        <v>140</v>
      </c>
      <c r="D729" s="12">
        <v>30</v>
      </c>
      <c r="E729" s="11">
        <v>22382.2</v>
      </c>
      <c r="F729" s="52">
        <f t="shared" ref="F729:F744" si="19">D729*E729</f>
        <v>671466</v>
      </c>
    </row>
    <row r="730" spans="1:6" x14ac:dyDescent="0.2">
      <c r="B730" s="7" t="s">
        <v>429</v>
      </c>
      <c r="C730" s="10" t="s">
        <v>142</v>
      </c>
      <c r="D730" s="12">
        <v>6</v>
      </c>
      <c r="E730" s="11">
        <v>40000</v>
      </c>
      <c r="F730" s="52">
        <f t="shared" si="19"/>
        <v>240000</v>
      </c>
    </row>
    <row r="731" spans="1:6" x14ac:dyDescent="0.2">
      <c r="B731" s="7" t="s">
        <v>430</v>
      </c>
      <c r="C731" s="10" t="s">
        <v>293</v>
      </c>
      <c r="D731" s="12">
        <v>7</v>
      </c>
      <c r="E731" s="11">
        <v>730</v>
      </c>
      <c r="F731" s="52">
        <f t="shared" si="19"/>
        <v>5110</v>
      </c>
    </row>
    <row r="732" spans="1:6" x14ac:dyDescent="0.2">
      <c r="B732" s="7" t="s">
        <v>431</v>
      </c>
      <c r="C732" s="10" t="s">
        <v>6</v>
      </c>
      <c r="D732" s="12">
        <v>10</v>
      </c>
      <c r="E732" s="11">
        <v>11000</v>
      </c>
      <c r="F732" s="52">
        <f t="shared" si="19"/>
        <v>110000</v>
      </c>
    </row>
    <row r="733" spans="1:6" x14ac:dyDescent="0.2">
      <c r="B733" s="7" t="s">
        <v>432</v>
      </c>
      <c r="C733" s="10" t="s">
        <v>142</v>
      </c>
      <c r="D733" s="12">
        <v>1</v>
      </c>
      <c r="E733" s="11">
        <v>2750</v>
      </c>
      <c r="F733" s="52">
        <f t="shared" si="19"/>
        <v>2750</v>
      </c>
    </row>
    <row r="734" spans="1:6" x14ac:dyDescent="0.2">
      <c r="B734" s="7" t="s">
        <v>433</v>
      </c>
      <c r="C734" s="10" t="s">
        <v>434</v>
      </c>
      <c r="D734" s="12">
        <v>0.25</v>
      </c>
      <c r="E734" s="11">
        <v>52000</v>
      </c>
      <c r="F734" s="52">
        <f t="shared" si="19"/>
        <v>13000</v>
      </c>
    </row>
    <row r="735" spans="1:6" x14ac:dyDescent="0.2">
      <c r="B735" s="7" t="s">
        <v>435</v>
      </c>
      <c r="C735" s="10" t="s">
        <v>268</v>
      </c>
      <c r="D735" s="12">
        <v>4.5</v>
      </c>
      <c r="E735" s="11">
        <v>6200</v>
      </c>
      <c r="F735" s="52">
        <f t="shared" si="19"/>
        <v>27900</v>
      </c>
    </row>
    <row r="736" spans="1:6" x14ac:dyDescent="0.2">
      <c r="B736" s="7" t="s">
        <v>436</v>
      </c>
      <c r="C736" s="10" t="s">
        <v>142</v>
      </c>
      <c r="D736" s="12">
        <v>4</v>
      </c>
      <c r="E736" s="11">
        <v>20355</v>
      </c>
      <c r="F736" s="52">
        <f t="shared" si="19"/>
        <v>81420</v>
      </c>
    </row>
    <row r="737" spans="1:6" x14ac:dyDescent="0.2">
      <c r="B737" s="7" t="s">
        <v>437</v>
      </c>
      <c r="C737" s="10" t="s">
        <v>142</v>
      </c>
      <c r="D737" s="12">
        <v>2</v>
      </c>
      <c r="E737" s="11">
        <v>7920</v>
      </c>
      <c r="F737" s="52">
        <f t="shared" si="19"/>
        <v>15840</v>
      </c>
    </row>
    <row r="738" spans="1:6" x14ac:dyDescent="0.2">
      <c r="B738" s="7" t="s">
        <v>438</v>
      </c>
      <c r="C738" s="10" t="s">
        <v>142</v>
      </c>
      <c r="D738" s="12">
        <v>1</v>
      </c>
      <c r="E738" s="11">
        <v>10120</v>
      </c>
      <c r="F738" s="52">
        <f t="shared" si="19"/>
        <v>10120</v>
      </c>
    </row>
    <row r="739" spans="1:6" x14ac:dyDescent="0.2">
      <c r="B739" s="7" t="s">
        <v>439</v>
      </c>
      <c r="C739" s="10" t="s">
        <v>142</v>
      </c>
      <c r="D739" s="12">
        <v>2</v>
      </c>
      <c r="E739" s="11">
        <v>3150</v>
      </c>
      <c r="F739" s="52">
        <f t="shared" si="19"/>
        <v>6300</v>
      </c>
    </row>
    <row r="740" spans="1:6" x14ac:dyDescent="0.2">
      <c r="B740" s="7" t="s">
        <v>440</v>
      </c>
      <c r="C740" s="10" t="s">
        <v>142</v>
      </c>
      <c r="D740" s="12">
        <v>2</v>
      </c>
      <c r="E740" s="11">
        <v>4000</v>
      </c>
      <c r="F740" s="52">
        <f t="shared" si="19"/>
        <v>8000</v>
      </c>
    </row>
    <row r="741" spans="1:6" x14ac:dyDescent="0.2">
      <c r="B741" s="7" t="s">
        <v>441</v>
      </c>
      <c r="C741" s="10" t="s">
        <v>142</v>
      </c>
      <c r="D741" s="12">
        <v>5.2</v>
      </c>
      <c r="E741" s="11">
        <v>9670</v>
      </c>
      <c r="F741" s="52">
        <f t="shared" si="19"/>
        <v>50284</v>
      </c>
    </row>
    <row r="742" spans="1:6" x14ac:dyDescent="0.2">
      <c r="B742" s="7" t="s">
        <v>442</v>
      </c>
      <c r="C742" s="10" t="s">
        <v>295</v>
      </c>
      <c r="D742" s="12">
        <v>0.25</v>
      </c>
      <c r="E742" s="11">
        <v>90800</v>
      </c>
      <c r="F742" s="52">
        <f t="shared" si="19"/>
        <v>22700</v>
      </c>
    </row>
    <row r="743" spans="1:6" x14ac:dyDescent="0.2">
      <c r="B743" s="7" t="s">
        <v>443</v>
      </c>
      <c r="C743" s="10" t="s">
        <v>148</v>
      </c>
      <c r="D743" s="12">
        <v>25</v>
      </c>
      <c r="E743" s="11">
        <v>13020.7</v>
      </c>
      <c r="F743" s="52">
        <f t="shared" si="19"/>
        <v>325517.5</v>
      </c>
    </row>
    <row r="744" spans="1:6" s="13" customFormat="1" x14ac:dyDescent="0.2">
      <c r="A744" s="7"/>
      <c r="B744" s="7" t="s">
        <v>177</v>
      </c>
      <c r="C744" s="10" t="s">
        <v>178</v>
      </c>
      <c r="D744" s="12">
        <v>100</v>
      </c>
      <c r="E744" s="11">
        <v>1065</v>
      </c>
      <c r="F744" s="52">
        <f t="shared" si="19"/>
        <v>106500</v>
      </c>
    </row>
    <row r="745" spans="1:6" x14ac:dyDescent="0.2">
      <c r="A745" s="13"/>
      <c r="B745" s="14" t="s">
        <v>151</v>
      </c>
      <c r="C745" s="15"/>
      <c r="D745" s="15"/>
      <c r="E745" s="16"/>
      <c r="F745" s="17">
        <f>SUM(F729:F744)</f>
        <v>1696907.5</v>
      </c>
    </row>
    <row r="746" spans="1:6" x14ac:dyDescent="0.2">
      <c r="A746" s="2">
        <v>82</v>
      </c>
      <c r="B746" s="3" t="s">
        <v>444</v>
      </c>
      <c r="C746" s="4" t="s">
        <v>139</v>
      </c>
      <c r="D746" s="3" t="s">
        <v>142</v>
      </c>
      <c r="E746" s="5"/>
      <c r="F746" s="6"/>
    </row>
    <row r="747" spans="1:6" x14ac:dyDescent="0.2">
      <c r="B747" s="7" t="s">
        <v>172</v>
      </c>
      <c r="C747" s="10" t="s">
        <v>142</v>
      </c>
      <c r="D747" s="10" t="s">
        <v>135</v>
      </c>
      <c r="E747" s="11" t="s">
        <v>136</v>
      </c>
      <c r="F747" s="11" t="s">
        <v>137</v>
      </c>
    </row>
    <row r="748" spans="1:6" x14ac:dyDescent="0.2">
      <c r="B748" s="7" t="s">
        <v>445</v>
      </c>
      <c r="C748" s="10" t="s">
        <v>142</v>
      </c>
      <c r="D748" s="12">
        <v>1</v>
      </c>
      <c r="E748" s="11">
        <v>1318</v>
      </c>
      <c r="F748" s="52">
        <f t="shared" ref="F748:F754" si="20">D748*E748</f>
        <v>1318</v>
      </c>
    </row>
    <row r="749" spans="1:6" x14ac:dyDescent="0.2">
      <c r="B749" s="7" t="s">
        <v>446</v>
      </c>
      <c r="C749" s="10" t="s">
        <v>301</v>
      </c>
      <c r="D749" s="12">
        <v>1.6E-2</v>
      </c>
      <c r="E749" s="11">
        <v>48500</v>
      </c>
      <c r="F749" s="52">
        <f t="shared" si="20"/>
        <v>776</v>
      </c>
    </row>
    <row r="750" spans="1:6" x14ac:dyDescent="0.2">
      <c r="B750" s="7" t="s">
        <v>447</v>
      </c>
      <c r="C750" s="10" t="s">
        <v>295</v>
      </c>
      <c r="D750" s="12">
        <v>2E-3</v>
      </c>
      <c r="E750" s="11">
        <v>10700</v>
      </c>
      <c r="F750" s="52">
        <f t="shared" si="20"/>
        <v>21.400000000000002</v>
      </c>
    </row>
    <row r="751" spans="1:6" x14ac:dyDescent="0.2">
      <c r="B751" s="7" t="s">
        <v>448</v>
      </c>
      <c r="C751" s="10" t="s">
        <v>449</v>
      </c>
      <c r="D751" s="12">
        <v>0.5</v>
      </c>
      <c r="E751" s="11">
        <v>80360</v>
      </c>
      <c r="F751" s="52">
        <f t="shared" si="20"/>
        <v>40180</v>
      </c>
    </row>
    <row r="752" spans="1:6" x14ac:dyDescent="0.2">
      <c r="B752" s="7" t="s">
        <v>450</v>
      </c>
      <c r="C752" s="10" t="s">
        <v>295</v>
      </c>
      <c r="D752" s="12">
        <v>0.01</v>
      </c>
      <c r="E752" s="11">
        <v>22375</v>
      </c>
      <c r="F752" s="52">
        <f t="shared" si="20"/>
        <v>223.75</v>
      </c>
    </row>
    <row r="753" spans="1:6" x14ac:dyDescent="0.2">
      <c r="B753" s="7" t="s">
        <v>443</v>
      </c>
      <c r="C753" s="10" t="s">
        <v>148</v>
      </c>
      <c r="D753" s="12">
        <v>0.5</v>
      </c>
      <c r="E753" s="11">
        <v>19531.050000000003</v>
      </c>
      <c r="F753" s="52">
        <f t="shared" si="20"/>
        <v>9765.5250000000015</v>
      </c>
    </row>
    <row r="754" spans="1:6" s="13" customFormat="1" x14ac:dyDescent="0.2">
      <c r="A754" s="7"/>
      <c r="B754" s="7" t="s">
        <v>177</v>
      </c>
      <c r="C754" s="10" t="s">
        <v>178</v>
      </c>
      <c r="D754" s="12">
        <v>2</v>
      </c>
      <c r="E754" s="11">
        <v>1065</v>
      </c>
      <c r="F754" s="52">
        <f t="shared" si="20"/>
        <v>2130</v>
      </c>
    </row>
    <row r="755" spans="1:6" x14ac:dyDescent="0.2">
      <c r="A755" s="13"/>
      <c r="B755" s="14" t="s">
        <v>151</v>
      </c>
      <c r="C755" s="15"/>
      <c r="D755" s="15"/>
      <c r="E755" s="16"/>
      <c r="F755" s="17">
        <f>SUM(F748:F754)</f>
        <v>54414.675000000003</v>
      </c>
    </row>
    <row r="756" spans="1:6" x14ac:dyDescent="0.2">
      <c r="A756" s="2">
        <v>83</v>
      </c>
      <c r="B756" s="3" t="s">
        <v>451</v>
      </c>
      <c r="C756" s="4" t="s">
        <v>452</v>
      </c>
      <c r="D756" s="3" t="s">
        <v>6</v>
      </c>
      <c r="E756" s="5"/>
      <c r="F756" s="6"/>
    </row>
    <row r="757" spans="1:6" x14ac:dyDescent="0.2">
      <c r="B757" s="7" t="s">
        <v>172</v>
      </c>
      <c r="C757" s="10" t="s">
        <v>142</v>
      </c>
      <c r="D757" s="10" t="s">
        <v>135</v>
      </c>
      <c r="E757" s="11" t="s">
        <v>136</v>
      </c>
      <c r="F757" s="11" t="s">
        <v>137</v>
      </c>
    </row>
    <row r="758" spans="1:6" x14ac:dyDescent="0.2">
      <c r="B758" s="7" t="s">
        <v>431</v>
      </c>
      <c r="C758" s="10" t="s">
        <v>6</v>
      </c>
      <c r="D758" s="12">
        <v>1</v>
      </c>
      <c r="E758" s="11">
        <v>11000</v>
      </c>
      <c r="F758" s="52">
        <f t="shared" ref="F758:F765" si="21">D758*E758</f>
        <v>11000</v>
      </c>
    </row>
    <row r="759" spans="1:6" x14ac:dyDescent="0.2">
      <c r="B759" s="7" t="s">
        <v>447</v>
      </c>
      <c r="C759" s="10" t="s">
        <v>295</v>
      </c>
      <c r="D759" s="12">
        <v>7.0000000000000001E-3</v>
      </c>
      <c r="E759" s="11">
        <v>10700</v>
      </c>
      <c r="F759" s="52">
        <f t="shared" si="21"/>
        <v>74.900000000000006</v>
      </c>
    </row>
    <row r="760" spans="1:6" x14ac:dyDescent="0.2">
      <c r="B760" s="7" t="s">
        <v>453</v>
      </c>
      <c r="C760" s="10" t="s">
        <v>268</v>
      </c>
      <c r="D760" s="12">
        <v>0.05</v>
      </c>
      <c r="E760" s="11">
        <v>5970</v>
      </c>
      <c r="F760" s="52">
        <f t="shared" si="21"/>
        <v>298.5</v>
      </c>
    </row>
    <row r="761" spans="1:6" x14ac:dyDescent="0.2">
      <c r="B761" s="7" t="s">
        <v>454</v>
      </c>
      <c r="C761" s="10" t="s">
        <v>295</v>
      </c>
      <c r="D761" s="12">
        <v>0.02</v>
      </c>
      <c r="E761" s="11">
        <v>59350</v>
      </c>
      <c r="F761" s="52">
        <f t="shared" si="21"/>
        <v>1187</v>
      </c>
    </row>
    <row r="762" spans="1:6" x14ac:dyDescent="0.2">
      <c r="B762" s="7" t="s">
        <v>455</v>
      </c>
      <c r="C762" s="10" t="s">
        <v>148</v>
      </c>
      <c r="D762" s="12">
        <v>0.12</v>
      </c>
      <c r="E762" s="11">
        <v>39062.100000000006</v>
      </c>
      <c r="F762" s="52">
        <f t="shared" si="21"/>
        <v>4687.4520000000002</v>
      </c>
    </row>
    <row r="763" spans="1:6" x14ac:dyDescent="0.2">
      <c r="B763" s="7" t="s">
        <v>310</v>
      </c>
      <c r="C763" s="10" t="s">
        <v>148</v>
      </c>
      <c r="D763" s="12">
        <v>0.08</v>
      </c>
      <c r="E763" s="11">
        <v>19531.050000000003</v>
      </c>
      <c r="F763" s="52">
        <f t="shared" si="21"/>
        <v>1562.4840000000004</v>
      </c>
    </row>
    <row r="764" spans="1:6" x14ac:dyDescent="0.2">
      <c r="B764" s="7" t="s">
        <v>456</v>
      </c>
      <c r="C764" s="10" t="s">
        <v>388</v>
      </c>
      <c r="D764" s="12">
        <v>1.4999999999999999E-2</v>
      </c>
      <c r="E764" s="11">
        <v>25000</v>
      </c>
      <c r="F764" s="52">
        <f t="shared" si="21"/>
        <v>375</v>
      </c>
    </row>
    <row r="765" spans="1:6" s="13" customFormat="1" x14ac:dyDescent="0.2">
      <c r="A765" s="7"/>
      <c r="B765" s="7" t="s">
        <v>177</v>
      </c>
      <c r="C765" s="10" t="s">
        <v>178</v>
      </c>
      <c r="D765" s="12">
        <v>0.15</v>
      </c>
      <c r="E765" s="11">
        <v>1065</v>
      </c>
      <c r="F765" s="52">
        <f t="shared" si="21"/>
        <v>159.75</v>
      </c>
    </row>
    <row r="766" spans="1:6" x14ac:dyDescent="0.2">
      <c r="A766" s="13"/>
      <c r="B766" s="14" t="s">
        <v>151</v>
      </c>
      <c r="C766" s="15"/>
      <c r="D766" s="15"/>
      <c r="E766" s="16"/>
      <c r="F766" s="17">
        <f>SUM(F758:F765)</f>
        <v>19345.085999999999</v>
      </c>
    </row>
    <row r="767" spans="1:6" x14ac:dyDescent="0.2">
      <c r="A767" s="2">
        <v>84</v>
      </c>
      <c r="B767" s="3" t="s">
        <v>457</v>
      </c>
      <c r="C767" s="4" t="s">
        <v>139</v>
      </c>
      <c r="D767" s="3" t="s">
        <v>140</v>
      </c>
      <c r="E767" s="5"/>
      <c r="F767" s="6"/>
    </row>
    <row r="768" spans="1:6" x14ac:dyDescent="0.2">
      <c r="B768" s="7" t="s">
        <v>172</v>
      </c>
      <c r="C768" s="10" t="s">
        <v>142</v>
      </c>
      <c r="D768" s="10" t="s">
        <v>135</v>
      </c>
      <c r="E768" s="11" t="s">
        <v>136</v>
      </c>
      <c r="F768" s="11" t="s">
        <v>137</v>
      </c>
    </row>
    <row r="769" spans="1:6" x14ac:dyDescent="0.2">
      <c r="B769" s="7" t="s">
        <v>446</v>
      </c>
      <c r="C769" s="10" t="s">
        <v>301</v>
      </c>
      <c r="D769" s="12">
        <v>0.02</v>
      </c>
      <c r="E769" s="11">
        <v>48500</v>
      </c>
      <c r="F769" s="52">
        <f>D769*E769</f>
        <v>970</v>
      </c>
    </row>
    <row r="770" spans="1:6" x14ac:dyDescent="0.2">
      <c r="B770" s="7" t="s">
        <v>447</v>
      </c>
      <c r="C770" s="10" t="s">
        <v>295</v>
      </c>
      <c r="D770" s="12">
        <v>1E-3</v>
      </c>
      <c r="E770" s="11">
        <v>10700</v>
      </c>
      <c r="F770" s="52">
        <f>D770*E770</f>
        <v>10.700000000000001</v>
      </c>
    </row>
    <row r="771" spans="1:6" x14ac:dyDescent="0.2">
      <c r="B771" s="7" t="s">
        <v>458</v>
      </c>
      <c r="C771" s="10" t="s">
        <v>268</v>
      </c>
      <c r="D771" s="12">
        <v>0.8</v>
      </c>
      <c r="E771" s="11">
        <v>2930</v>
      </c>
      <c r="F771" s="52">
        <f>D771*E771</f>
        <v>2344</v>
      </c>
    </row>
    <row r="772" spans="1:6" x14ac:dyDescent="0.2">
      <c r="B772" s="7" t="s">
        <v>443</v>
      </c>
      <c r="C772" s="10" t="s">
        <v>148</v>
      </c>
      <c r="D772" s="12">
        <v>0.01</v>
      </c>
      <c r="E772" s="11">
        <v>13020.7</v>
      </c>
      <c r="F772" s="52">
        <f>D772*E772</f>
        <v>130.20700000000002</v>
      </c>
    </row>
    <row r="773" spans="1:6" s="13" customFormat="1" x14ac:dyDescent="0.2">
      <c r="A773" s="7"/>
      <c r="B773" s="7" t="s">
        <v>310</v>
      </c>
      <c r="C773" s="10" t="s">
        <v>148</v>
      </c>
      <c r="D773" s="12">
        <v>2E-3</v>
      </c>
      <c r="E773" s="11">
        <v>13020.7</v>
      </c>
      <c r="F773" s="52">
        <f>D773*E773</f>
        <v>26.041400000000003</v>
      </c>
    </row>
    <row r="774" spans="1:6" x14ac:dyDescent="0.2">
      <c r="A774" s="13"/>
      <c r="B774" s="14" t="s">
        <v>151</v>
      </c>
      <c r="C774" s="15"/>
      <c r="D774" s="15"/>
      <c r="E774" s="16"/>
      <c r="F774" s="17">
        <f>SUM(F769:F773)</f>
        <v>3480.9483999999998</v>
      </c>
    </row>
    <row r="775" spans="1:6" x14ac:dyDescent="0.2">
      <c r="A775" s="2">
        <v>85</v>
      </c>
      <c r="B775" s="3" t="s">
        <v>459</v>
      </c>
      <c r="C775" s="4" t="s">
        <v>139</v>
      </c>
      <c r="D775" s="3" t="s">
        <v>140</v>
      </c>
      <c r="E775" s="5"/>
      <c r="F775" s="6"/>
    </row>
    <row r="776" spans="1:6" x14ac:dyDescent="0.2">
      <c r="B776" s="10" t="s">
        <v>172</v>
      </c>
      <c r="C776" s="10" t="s">
        <v>142</v>
      </c>
      <c r="D776" s="10" t="s">
        <v>135</v>
      </c>
      <c r="E776" s="11" t="s">
        <v>136</v>
      </c>
      <c r="F776" s="11" t="s">
        <v>137</v>
      </c>
    </row>
    <row r="777" spans="1:6" x14ac:dyDescent="0.2">
      <c r="B777" s="7" t="s">
        <v>460</v>
      </c>
      <c r="C777" s="10" t="s">
        <v>140</v>
      </c>
      <c r="D777" s="12">
        <v>1</v>
      </c>
      <c r="E777" s="11">
        <v>9000</v>
      </c>
      <c r="F777" s="52">
        <f t="shared" ref="F777:F785" si="22">D777*E777</f>
        <v>9000</v>
      </c>
    </row>
    <row r="778" spans="1:6" x14ac:dyDescent="0.2">
      <c r="B778" s="7" t="s">
        <v>461</v>
      </c>
      <c r="C778" s="10" t="s">
        <v>301</v>
      </c>
      <c r="D778" s="12">
        <v>0.15</v>
      </c>
      <c r="E778" s="11">
        <v>43500</v>
      </c>
      <c r="F778" s="52">
        <f t="shared" si="22"/>
        <v>6525</v>
      </c>
    </row>
    <row r="779" spans="1:6" x14ac:dyDescent="0.2">
      <c r="B779" s="7" t="s">
        <v>462</v>
      </c>
      <c r="C779" s="10" t="s">
        <v>295</v>
      </c>
      <c r="D779" s="12">
        <v>0.01</v>
      </c>
      <c r="E779" s="11">
        <v>23000</v>
      </c>
      <c r="F779" s="52">
        <f t="shared" si="22"/>
        <v>230</v>
      </c>
    </row>
    <row r="780" spans="1:6" x14ac:dyDescent="0.2">
      <c r="B780" s="7" t="s">
        <v>463</v>
      </c>
      <c r="C780" s="10" t="s">
        <v>142</v>
      </c>
      <c r="D780" s="12">
        <v>0.27500000000000002</v>
      </c>
      <c r="E780" s="11">
        <v>52000</v>
      </c>
      <c r="F780" s="52">
        <f t="shared" si="22"/>
        <v>14300.000000000002</v>
      </c>
    </row>
    <row r="781" spans="1:6" x14ac:dyDescent="0.2">
      <c r="B781" s="7" t="s">
        <v>464</v>
      </c>
      <c r="C781" s="10" t="s">
        <v>268</v>
      </c>
      <c r="D781" s="12">
        <v>0.8</v>
      </c>
      <c r="E781" s="11">
        <v>3500</v>
      </c>
      <c r="F781" s="52">
        <f t="shared" si="22"/>
        <v>2800</v>
      </c>
    </row>
    <row r="782" spans="1:6" x14ac:dyDescent="0.2">
      <c r="B782" s="7" t="s">
        <v>465</v>
      </c>
      <c r="C782" s="10" t="s">
        <v>142</v>
      </c>
      <c r="D782" s="12">
        <v>0.5</v>
      </c>
      <c r="E782" s="11">
        <v>1200</v>
      </c>
      <c r="F782" s="52">
        <f t="shared" si="22"/>
        <v>600</v>
      </c>
    </row>
    <row r="783" spans="1:6" x14ac:dyDescent="0.2">
      <c r="B783" s="7" t="s">
        <v>466</v>
      </c>
      <c r="C783" s="10" t="s">
        <v>142</v>
      </c>
      <c r="D783" s="12">
        <v>0.33</v>
      </c>
      <c r="E783" s="11">
        <v>9200</v>
      </c>
      <c r="F783" s="52">
        <f t="shared" si="22"/>
        <v>3036</v>
      </c>
    </row>
    <row r="784" spans="1:6" x14ac:dyDescent="0.2">
      <c r="B784" s="7" t="s">
        <v>467</v>
      </c>
      <c r="C784" s="10" t="s">
        <v>148</v>
      </c>
      <c r="D784" s="12">
        <v>0.1</v>
      </c>
      <c r="E784" s="11">
        <v>19531.050000000003</v>
      </c>
      <c r="F784" s="52">
        <f t="shared" si="22"/>
        <v>1953.1050000000005</v>
      </c>
    </row>
    <row r="785" spans="1:6" s="13" customFormat="1" x14ac:dyDescent="0.2">
      <c r="A785" s="7"/>
      <c r="B785" s="7" t="s">
        <v>468</v>
      </c>
      <c r="C785" s="10" t="s">
        <v>148</v>
      </c>
      <c r="D785" s="12">
        <v>0.8</v>
      </c>
      <c r="E785" s="11">
        <v>26041.4</v>
      </c>
      <c r="F785" s="52">
        <f t="shared" si="22"/>
        <v>20833.120000000003</v>
      </c>
    </row>
    <row r="786" spans="1:6" x14ac:dyDescent="0.2">
      <c r="A786" s="13"/>
      <c r="B786" s="14" t="s">
        <v>151</v>
      </c>
      <c r="C786" s="15"/>
      <c r="D786" s="15"/>
      <c r="E786" s="16"/>
      <c r="F786" s="17">
        <f>SUM(F777:F785)</f>
        <v>59277.225000000006</v>
      </c>
    </row>
    <row r="787" spans="1:6" x14ac:dyDescent="0.2">
      <c r="A787" s="2">
        <v>86</v>
      </c>
      <c r="B787" s="3" t="s">
        <v>469</v>
      </c>
      <c r="C787" s="4" t="s">
        <v>139</v>
      </c>
      <c r="D787" s="3" t="s">
        <v>268</v>
      </c>
      <c r="E787" s="5"/>
      <c r="F787" s="6">
        <f>F791</f>
        <v>3581.2420000000002</v>
      </c>
    </row>
    <row r="788" spans="1:6" x14ac:dyDescent="0.2">
      <c r="B788" s="10" t="s">
        <v>172</v>
      </c>
      <c r="C788" s="10" t="s">
        <v>142</v>
      </c>
      <c r="D788" s="10" t="s">
        <v>135</v>
      </c>
      <c r="E788" s="11" t="s">
        <v>136</v>
      </c>
      <c r="F788" s="11" t="s">
        <v>137</v>
      </c>
    </row>
    <row r="789" spans="1:6" x14ac:dyDescent="0.2">
      <c r="B789" s="36" t="s">
        <v>470</v>
      </c>
      <c r="C789" s="10" t="s">
        <v>268</v>
      </c>
      <c r="D789" s="12">
        <v>1</v>
      </c>
      <c r="E789" s="11">
        <v>2800</v>
      </c>
      <c r="F789" s="52">
        <f>D789*E789</f>
        <v>2800</v>
      </c>
    </row>
    <row r="790" spans="1:6" s="13" customFormat="1" x14ac:dyDescent="0.2">
      <c r="A790" s="7"/>
      <c r="B790" s="36" t="s">
        <v>471</v>
      </c>
      <c r="C790" s="10" t="s">
        <v>148</v>
      </c>
      <c r="D790" s="12">
        <v>0.03</v>
      </c>
      <c r="E790" s="11">
        <v>26041.4</v>
      </c>
      <c r="F790" s="52">
        <f>D790*E790</f>
        <v>781.24199999999996</v>
      </c>
    </row>
    <row r="791" spans="1:6" x14ac:dyDescent="0.2">
      <c r="A791" s="13"/>
      <c r="B791" s="14" t="s">
        <v>151</v>
      </c>
      <c r="C791" s="15"/>
      <c r="D791" s="15"/>
      <c r="E791" s="16"/>
      <c r="F791" s="17">
        <f>SUM(F789:F790)</f>
        <v>3581.2420000000002</v>
      </c>
    </row>
    <row r="792" spans="1:6" x14ac:dyDescent="0.2">
      <c r="A792" s="2">
        <v>87</v>
      </c>
      <c r="B792" s="3" t="s">
        <v>472</v>
      </c>
      <c r="C792" s="4" t="s">
        <v>452</v>
      </c>
      <c r="D792" s="3" t="s">
        <v>142</v>
      </c>
      <c r="E792" s="5"/>
      <c r="F792" s="6"/>
    </row>
    <row r="793" spans="1:6" x14ac:dyDescent="0.2">
      <c r="B793" s="10" t="s">
        <v>172</v>
      </c>
      <c r="C793" s="10" t="s">
        <v>142</v>
      </c>
      <c r="D793" s="10" t="s">
        <v>135</v>
      </c>
      <c r="E793" s="11" t="s">
        <v>136</v>
      </c>
      <c r="F793" s="11" t="s">
        <v>137</v>
      </c>
    </row>
    <row r="794" spans="1:6" x14ac:dyDescent="0.2">
      <c r="B794" s="36" t="s">
        <v>473</v>
      </c>
      <c r="C794" s="10" t="s">
        <v>268</v>
      </c>
      <c r="D794" s="12">
        <v>0.01</v>
      </c>
      <c r="E794" s="11">
        <v>2790</v>
      </c>
      <c r="F794" s="52">
        <f t="shared" ref="F794:F799" si="23">D794*E794</f>
        <v>27.900000000000002</v>
      </c>
    </row>
    <row r="795" spans="1:6" x14ac:dyDescent="0.2">
      <c r="B795" s="36" t="s">
        <v>474</v>
      </c>
      <c r="C795" s="10" t="s">
        <v>475</v>
      </c>
      <c r="D795" s="12">
        <v>3</v>
      </c>
      <c r="E795" s="11">
        <v>2400</v>
      </c>
      <c r="F795" s="52">
        <f t="shared" si="23"/>
        <v>7200</v>
      </c>
    </row>
    <row r="796" spans="1:6" x14ac:dyDescent="0.2">
      <c r="B796" s="36" t="s">
        <v>476</v>
      </c>
      <c r="C796" s="10" t="s">
        <v>155</v>
      </c>
      <c r="D796" s="12">
        <v>7.0000000000000007E-2</v>
      </c>
      <c r="E796" s="11">
        <v>6500</v>
      </c>
      <c r="F796" s="52">
        <f t="shared" si="23"/>
        <v>455.00000000000006</v>
      </c>
    </row>
    <row r="797" spans="1:6" x14ac:dyDescent="0.2">
      <c r="B797" s="36" t="s">
        <v>477</v>
      </c>
      <c r="C797" s="10" t="s">
        <v>142</v>
      </c>
      <c r="D797" s="12">
        <v>3.2</v>
      </c>
      <c r="E797" s="11">
        <v>5000</v>
      </c>
      <c r="F797" s="52">
        <f t="shared" si="23"/>
        <v>16000</v>
      </c>
    </row>
    <row r="798" spans="1:6" x14ac:dyDescent="0.2">
      <c r="B798" s="36" t="s">
        <v>478</v>
      </c>
      <c r="C798" s="10" t="s">
        <v>155</v>
      </c>
      <c r="D798" s="12">
        <v>0.15</v>
      </c>
      <c r="E798" s="11">
        <v>326029</v>
      </c>
      <c r="F798" s="52">
        <f t="shared" si="23"/>
        <v>48904.35</v>
      </c>
    </row>
    <row r="799" spans="1:6" s="13" customFormat="1" x14ac:dyDescent="0.2">
      <c r="A799" s="7"/>
      <c r="B799" s="36" t="s">
        <v>270</v>
      </c>
      <c r="C799" s="10" t="s">
        <v>148</v>
      </c>
      <c r="D799" s="12">
        <v>3</v>
      </c>
      <c r="E799" s="11">
        <v>13020.7</v>
      </c>
      <c r="F799" s="52">
        <f t="shared" si="23"/>
        <v>39062.100000000006</v>
      </c>
    </row>
    <row r="800" spans="1:6" x14ac:dyDescent="0.2">
      <c r="A800" s="13"/>
      <c r="B800" s="14" t="s">
        <v>151</v>
      </c>
      <c r="C800" s="15"/>
      <c r="D800" s="15"/>
      <c r="E800" s="16"/>
      <c r="F800" s="54">
        <f>SUM(F794:F799)</f>
        <v>111649.35</v>
      </c>
    </row>
    <row r="801" spans="1:6" x14ac:dyDescent="0.2">
      <c r="A801" s="2">
        <v>88</v>
      </c>
      <c r="B801" s="3" t="s">
        <v>479</v>
      </c>
      <c r="C801" s="4" t="s">
        <v>452</v>
      </c>
      <c r="D801" s="3" t="s">
        <v>142</v>
      </c>
      <c r="E801" s="5"/>
      <c r="F801" s="6"/>
    </row>
    <row r="802" spans="1:6" x14ac:dyDescent="0.2">
      <c r="B802" s="10" t="s">
        <v>172</v>
      </c>
      <c r="C802" s="10" t="s">
        <v>142</v>
      </c>
      <c r="D802" s="10" t="s">
        <v>135</v>
      </c>
      <c r="E802" s="11" t="s">
        <v>136</v>
      </c>
      <c r="F802" s="11" t="s">
        <v>137</v>
      </c>
    </row>
    <row r="803" spans="1:6" x14ac:dyDescent="0.2">
      <c r="B803" s="36" t="s">
        <v>473</v>
      </c>
      <c r="C803" s="10" t="s">
        <v>268</v>
      </c>
      <c r="D803" s="12">
        <v>0.01</v>
      </c>
      <c r="E803" s="11">
        <v>2790</v>
      </c>
      <c r="F803" s="52">
        <f t="shared" ref="F803:F808" si="24">D803*E803</f>
        <v>27.900000000000002</v>
      </c>
    </row>
    <row r="804" spans="1:6" x14ac:dyDescent="0.2">
      <c r="B804" s="36" t="s">
        <v>474</v>
      </c>
      <c r="C804" s="10" t="s">
        <v>475</v>
      </c>
      <c r="D804" s="12">
        <v>6.4</v>
      </c>
      <c r="E804" s="11">
        <v>3200</v>
      </c>
      <c r="F804" s="52">
        <f t="shared" si="24"/>
        <v>20480</v>
      </c>
    </row>
    <row r="805" spans="1:6" x14ac:dyDescent="0.2">
      <c r="B805" s="36" t="s">
        <v>476</v>
      </c>
      <c r="C805" s="10" t="s">
        <v>155</v>
      </c>
      <c r="D805" s="12">
        <v>7.0000000000000007E-2</v>
      </c>
      <c r="E805" s="11">
        <v>6500</v>
      </c>
      <c r="F805" s="52">
        <f t="shared" si="24"/>
        <v>455.00000000000006</v>
      </c>
    </row>
    <row r="806" spans="1:6" x14ac:dyDescent="0.2">
      <c r="B806" s="36" t="s">
        <v>477</v>
      </c>
      <c r="C806" s="10" t="s">
        <v>142</v>
      </c>
      <c r="D806" s="12">
        <v>3.2</v>
      </c>
      <c r="E806" s="11">
        <v>6000</v>
      </c>
      <c r="F806" s="52">
        <f t="shared" si="24"/>
        <v>19200</v>
      </c>
    </row>
    <row r="807" spans="1:6" x14ac:dyDescent="0.2">
      <c r="B807" s="36" t="s">
        <v>478</v>
      </c>
      <c r="C807" s="10" t="s">
        <v>155</v>
      </c>
      <c r="D807" s="12">
        <v>0.22500000000000001</v>
      </c>
      <c r="E807" s="11">
        <v>326029</v>
      </c>
      <c r="F807" s="52">
        <f t="shared" si="24"/>
        <v>73356.525000000009</v>
      </c>
    </row>
    <row r="808" spans="1:6" s="13" customFormat="1" x14ac:dyDescent="0.2">
      <c r="A808" s="7"/>
      <c r="B808" s="36" t="s">
        <v>270</v>
      </c>
      <c r="C808" s="10" t="s">
        <v>148</v>
      </c>
      <c r="D808" s="12">
        <v>3</v>
      </c>
      <c r="E808" s="11">
        <v>19531.050000000003</v>
      </c>
      <c r="F808" s="52">
        <f t="shared" si="24"/>
        <v>58593.150000000009</v>
      </c>
    </row>
    <row r="809" spans="1:6" x14ac:dyDescent="0.2">
      <c r="A809" s="13"/>
      <c r="B809" s="14" t="s">
        <v>151</v>
      </c>
      <c r="C809" s="15"/>
      <c r="D809" s="15"/>
      <c r="E809" s="16"/>
      <c r="F809" s="54">
        <f>SUM(F803:F808)</f>
        <v>172112.57500000001</v>
      </c>
    </row>
    <row r="810" spans="1:6" x14ac:dyDescent="0.2">
      <c r="A810" s="2">
        <v>89</v>
      </c>
      <c r="B810" s="3" t="s">
        <v>480</v>
      </c>
      <c r="C810" s="4" t="s">
        <v>139</v>
      </c>
      <c r="D810" s="3" t="s">
        <v>155</v>
      </c>
      <c r="E810" s="5"/>
      <c r="F810" s="6"/>
    </row>
    <row r="811" spans="1:6" x14ac:dyDescent="0.2">
      <c r="B811" s="10" t="s">
        <v>172</v>
      </c>
      <c r="C811" s="10" t="s">
        <v>142</v>
      </c>
      <c r="D811" s="10" t="s">
        <v>135</v>
      </c>
      <c r="E811" s="11" t="s">
        <v>136</v>
      </c>
      <c r="F811" s="11" t="s">
        <v>137</v>
      </c>
    </row>
    <row r="812" spans="1:6" x14ac:dyDescent="0.2">
      <c r="B812" s="36" t="s">
        <v>481</v>
      </c>
      <c r="C812" s="10" t="s">
        <v>155</v>
      </c>
      <c r="D812" s="12">
        <v>0.42</v>
      </c>
      <c r="E812" s="11">
        <v>70000</v>
      </c>
      <c r="F812" s="52">
        <f>D812*E812</f>
        <v>29400</v>
      </c>
    </row>
    <row r="813" spans="1:6" x14ac:dyDescent="0.2">
      <c r="B813" s="36" t="s">
        <v>482</v>
      </c>
      <c r="C813" s="10" t="s">
        <v>155</v>
      </c>
      <c r="D813" s="12">
        <v>0.63</v>
      </c>
      <c r="E813" s="11">
        <v>326029</v>
      </c>
      <c r="F813" s="52">
        <f>D813*E813</f>
        <v>205398.27</v>
      </c>
    </row>
    <row r="814" spans="1:6" x14ac:dyDescent="0.2">
      <c r="B814" s="36" t="s">
        <v>483</v>
      </c>
      <c r="C814" s="10" t="s">
        <v>148</v>
      </c>
      <c r="D814" s="12">
        <v>2.6</v>
      </c>
      <c r="E814" s="11">
        <v>32551.750000000004</v>
      </c>
      <c r="F814" s="52">
        <f>D814*E814</f>
        <v>84634.550000000017</v>
      </c>
    </row>
    <row r="815" spans="1:6" s="13" customFormat="1" x14ac:dyDescent="0.2">
      <c r="A815" s="7"/>
      <c r="B815" s="36" t="s">
        <v>177</v>
      </c>
      <c r="C815" s="10" t="s">
        <v>178</v>
      </c>
      <c r="D815" s="12">
        <v>0.3</v>
      </c>
      <c r="E815" s="11">
        <v>1065</v>
      </c>
      <c r="F815" s="52">
        <f>D815*E815</f>
        <v>319.5</v>
      </c>
    </row>
    <row r="816" spans="1:6" x14ac:dyDescent="0.2">
      <c r="A816" s="13"/>
      <c r="B816" s="14" t="s">
        <v>151</v>
      </c>
      <c r="C816" s="15"/>
      <c r="D816" s="15"/>
      <c r="E816" s="16"/>
      <c r="F816" s="17">
        <f>SUM(F812:F815)</f>
        <v>319752.32000000001</v>
      </c>
    </row>
    <row r="817" spans="1:6" x14ac:dyDescent="0.2">
      <c r="A817" s="2">
        <v>90</v>
      </c>
      <c r="B817" s="3" t="s">
        <v>484</v>
      </c>
      <c r="C817" s="4" t="s">
        <v>452</v>
      </c>
      <c r="D817" s="3" t="s">
        <v>6</v>
      </c>
      <c r="E817" s="5"/>
      <c r="F817" s="6"/>
    </row>
    <row r="818" spans="1:6" x14ac:dyDescent="0.2">
      <c r="B818" s="10" t="s">
        <v>172</v>
      </c>
      <c r="C818" s="10" t="s">
        <v>142</v>
      </c>
      <c r="D818" s="10" t="s">
        <v>135</v>
      </c>
      <c r="E818" s="11" t="s">
        <v>136</v>
      </c>
      <c r="F818" s="11" t="s">
        <v>137</v>
      </c>
    </row>
    <row r="819" spans="1:6" x14ac:dyDescent="0.2">
      <c r="B819" s="36" t="s">
        <v>482</v>
      </c>
      <c r="C819" s="10" t="s">
        <v>155</v>
      </c>
      <c r="D819" s="12">
        <v>0.08</v>
      </c>
      <c r="E819" s="11">
        <v>326029</v>
      </c>
      <c r="F819" s="52">
        <f>D819*E819</f>
        <v>26082.32</v>
      </c>
    </row>
    <row r="820" spans="1:6" x14ac:dyDescent="0.2">
      <c r="B820" s="36" t="s">
        <v>270</v>
      </c>
      <c r="C820" s="10" t="s">
        <v>148</v>
      </c>
      <c r="D820" s="12">
        <v>0.4</v>
      </c>
      <c r="E820" s="11">
        <v>13020.7</v>
      </c>
      <c r="F820" s="52">
        <f>D820*E820</f>
        <v>5208.2800000000007</v>
      </c>
    </row>
    <row r="821" spans="1:6" s="13" customFormat="1" x14ac:dyDescent="0.2">
      <c r="A821" s="7"/>
      <c r="B821" s="36" t="s">
        <v>177</v>
      </c>
      <c r="C821" s="10" t="s">
        <v>178</v>
      </c>
      <c r="D821" s="12">
        <v>0.03</v>
      </c>
      <c r="E821" s="11">
        <v>1065</v>
      </c>
      <c r="F821" s="52">
        <f>D821*E821</f>
        <v>31.95</v>
      </c>
    </row>
    <row r="822" spans="1:6" x14ac:dyDescent="0.2">
      <c r="A822" s="13"/>
      <c r="B822" s="14" t="s">
        <v>151</v>
      </c>
      <c r="C822" s="15"/>
      <c r="D822" s="15"/>
      <c r="E822" s="16"/>
      <c r="F822" s="17">
        <f>SUM(F819:F821)</f>
        <v>31322.55</v>
      </c>
    </row>
    <row r="823" spans="1:6" x14ac:dyDescent="0.2">
      <c r="A823" s="2">
        <v>91</v>
      </c>
      <c r="B823" s="3" t="s">
        <v>485</v>
      </c>
      <c r="C823" s="4" t="s">
        <v>452</v>
      </c>
      <c r="D823" s="3" t="s">
        <v>6</v>
      </c>
      <c r="E823" s="5"/>
      <c r="F823" s="6"/>
    </row>
    <row r="824" spans="1:6" x14ac:dyDescent="0.2">
      <c r="B824" s="10" t="s">
        <v>172</v>
      </c>
      <c r="C824" s="10" t="s">
        <v>142</v>
      </c>
      <c r="D824" s="10" t="s">
        <v>135</v>
      </c>
      <c r="E824" s="11" t="s">
        <v>136</v>
      </c>
      <c r="F824" s="11" t="s">
        <v>137</v>
      </c>
    </row>
    <row r="825" spans="1:6" x14ac:dyDescent="0.2">
      <c r="B825" s="36" t="s">
        <v>486</v>
      </c>
      <c r="C825" s="10" t="s">
        <v>155</v>
      </c>
      <c r="D825" s="12">
        <v>0.08</v>
      </c>
      <c r="E825" s="11">
        <v>258616</v>
      </c>
      <c r="F825" s="52">
        <f>D825*E825</f>
        <v>20689.28</v>
      </c>
    </row>
    <row r="826" spans="1:6" x14ac:dyDescent="0.2">
      <c r="B826" s="36" t="s">
        <v>270</v>
      </c>
      <c r="C826" s="10" t="s">
        <v>148</v>
      </c>
      <c r="D826" s="12">
        <v>0.4</v>
      </c>
      <c r="E826" s="11">
        <v>19531.050000000003</v>
      </c>
      <c r="F826" s="52">
        <f>D826*E826</f>
        <v>7812.4200000000019</v>
      </c>
    </row>
    <row r="827" spans="1:6" s="13" customFormat="1" x14ac:dyDescent="0.2">
      <c r="A827" s="7"/>
      <c r="B827" s="36" t="s">
        <v>177</v>
      </c>
      <c r="C827" s="10" t="s">
        <v>178</v>
      </c>
      <c r="D827" s="12">
        <v>0.03</v>
      </c>
      <c r="E827" s="11">
        <v>1065</v>
      </c>
      <c r="F827" s="52">
        <f>D827*E827</f>
        <v>31.95</v>
      </c>
    </row>
    <row r="828" spans="1:6" x14ac:dyDescent="0.2">
      <c r="A828" s="13"/>
      <c r="B828" s="14" t="s">
        <v>151</v>
      </c>
      <c r="C828" s="15"/>
      <c r="D828" s="15"/>
      <c r="E828" s="16"/>
      <c r="F828" s="17">
        <f>SUM(F825:F827)</f>
        <v>28533.65</v>
      </c>
    </row>
    <row r="829" spans="1:6" x14ac:dyDescent="0.2">
      <c r="A829" s="2">
        <v>92</v>
      </c>
      <c r="B829" s="3" t="s">
        <v>487</v>
      </c>
      <c r="C829" s="4" t="s">
        <v>139</v>
      </c>
      <c r="D829" s="3" t="s">
        <v>155</v>
      </c>
      <c r="E829" s="5"/>
      <c r="F829" s="6"/>
    </row>
    <row r="830" spans="1:6" x14ac:dyDescent="0.2">
      <c r="B830" s="10" t="s">
        <v>172</v>
      </c>
      <c r="C830" s="10" t="s">
        <v>142</v>
      </c>
      <c r="D830" s="10" t="s">
        <v>135</v>
      </c>
      <c r="E830" s="11" t="s">
        <v>136</v>
      </c>
      <c r="F830" s="11" t="s">
        <v>137</v>
      </c>
    </row>
    <row r="831" spans="1:6" x14ac:dyDescent="0.2">
      <c r="B831" s="36" t="s">
        <v>488</v>
      </c>
      <c r="C831" s="10" t="s">
        <v>489</v>
      </c>
      <c r="D831" s="12">
        <v>1</v>
      </c>
      <c r="E831" s="11">
        <v>1850</v>
      </c>
      <c r="F831" s="52">
        <f t="shared" ref="F831:F836" si="25">D831*E831</f>
        <v>1850</v>
      </c>
    </row>
    <row r="832" spans="1:6" x14ac:dyDescent="0.2">
      <c r="B832" s="36" t="s">
        <v>490</v>
      </c>
      <c r="C832" s="10" t="s">
        <v>142</v>
      </c>
      <c r="D832" s="12">
        <v>5.5</v>
      </c>
      <c r="E832" s="11">
        <v>5929.92</v>
      </c>
      <c r="F832" s="52">
        <f t="shared" si="25"/>
        <v>32614.560000000001</v>
      </c>
    </row>
    <row r="833" spans="1:6" x14ac:dyDescent="0.2">
      <c r="B833" s="36" t="s">
        <v>491</v>
      </c>
      <c r="C833" s="10" t="s">
        <v>142</v>
      </c>
      <c r="D833" s="12">
        <v>2.67</v>
      </c>
      <c r="E833" s="11">
        <v>1276</v>
      </c>
      <c r="F833" s="52">
        <f t="shared" si="25"/>
        <v>3406.92</v>
      </c>
    </row>
    <row r="834" spans="1:6" x14ac:dyDescent="0.2">
      <c r="B834" s="36" t="s">
        <v>492</v>
      </c>
      <c r="C834" s="10" t="s">
        <v>155</v>
      </c>
      <c r="D834" s="12">
        <v>1.05</v>
      </c>
      <c r="E834" s="11">
        <v>326029</v>
      </c>
      <c r="F834" s="52">
        <f t="shared" si="25"/>
        <v>342330.45</v>
      </c>
    </row>
    <row r="835" spans="1:6" x14ac:dyDescent="0.2">
      <c r="B835" s="36" t="s">
        <v>471</v>
      </c>
      <c r="C835" s="10" t="s">
        <v>148</v>
      </c>
      <c r="D835" s="12">
        <v>5.9</v>
      </c>
      <c r="E835" s="11">
        <v>26041.4</v>
      </c>
      <c r="F835" s="52">
        <f t="shared" si="25"/>
        <v>153644.26</v>
      </c>
    </row>
    <row r="836" spans="1:6" s="13" customFormat="1" x14ac:dyDescent="0.2">
      <c r="A836" s="7"/>
      <c r="B836" s="36" t="s">
        <v>421</v>
      </c>
      <c r="C836" s="10" t="s">
        <v>388</v>
      </c>
      <c r="D836" s="12">
        <v>0.05</v>
      </c>
      <c r="E836" s="11">
        <v>23200</v>
      </c>
      <c r="F836" s="52">
        <f t="shared" si="25"/>
        <v>1160</v>
      </c>
    </row>
    <row r="837" spans="1:6" x14ac:dyDescent="0.2">
      <c r="A837" s="13"/>
      <c r="B837" s="14" t="s">
        <v>151</v>
      </c>
      <c r="C837" s="15"/>
      <c r="D837" s="15"/>
      <c r="E837" s="16"/>
      <c r="F837" s="17">
        <f>SUM(F831:F836)</f>
        <v>535006.18999999994</v>
      </c>
    </row>
    <row r="838" spans="1:6" x14ac:dyDescent="0.2">
      <c r="A838" s="2">
        <v>93</v>
      </c>
      <c r="B838" s="3" t="s">
        <v>493</v>
      </c>
      <c r="C838" s="4" t="s">
        <v>139</v>
      </c>
      <c r="D838" s="3" t="s">
        <v>140</v>
      </c>
      <c r="E838" s="5"/>
      <c r="F838" s="6"/>
    </row>
    <row r="839" spans="1:6" x14ac:dyDescent="0.2">
      <c r="B839" s="10" t="s">
        <v>172</v>
      </c>
      <c r="C839" s="10" t="s">
        <v>142</v>
      </c>
      <c r="D839" s="10" t="s">
        <v>135</v>
      </c>
      <c r="E839" s="11" t="s">
        <v>136</v>
      </c>
      <c r="F839" s="11" t="s">
        <v>137</v>
      </c>
    </row>
    <row r="840" spans="1:6" x14ac:dyDescent="0.2">
      <c r="B840" s="36" t="s">
        <v>488</v>
      </c>
      <c r="C840" s="10" t="s">
        <v>489</v>
      </c>
      <c r="D840" s="12">
        <v>0.05</v>
      </c>
      <c r="E840" s="11">
        <v>1850</v>
      </c>
      <c r="F840" s="52">
        <f t="shared" ref="F840:F847" si="26">D840*E840</f>
        <v>92.5</v>
      </c>
    </row>
    <row r="841" spans="1:6" x14ac:dyDescent="0.2">
      <c r="B841" s="36" t="s">
        <v>477</v>
      </c>
      <c r="C841" s="10" t="s">
        <v>142</v>
      </c>
      <c r="D841" s="12">
        <v>0.67</v>
      </c>
      <c r="E841" s="11">
        <v>5390.52</v>
      </c>
      <c r="F841" s="52">
        <f t="shared" si="26"/>
        <v>3611.6484000000005</v>
      </c>
    </row>
    <row r="842" spans="1:6" x14ac:dyDescent="0.2">
      <c r="B842" s="36" t="s">
        <v>492</v>
      </c>
      <c r="C842" s="10" t="s">
        <v>155</v>
      </c>
      <c r="D842" s="12">
        <v>0.03</v>
      </c>
      <c r="E842" s="11">
        <v>306386</v>
      </c>
      <c r="F842" s="52">
        <f t="shared" si="26"/>
        <v>9191.58</v>
      </c>
    </row>
    <row r="843" spans="1:6" x14ac:dyDescent="0.2">
      <c r="B843" s="36" t="s">
        <v>483</v>
      </c>
      <c r="C843" s="10" t="s">
        <v>148</v>
      </c>
      <c r="D843" s="12">
        <v>0.5</v>
      </c>
      <c r="E843" s="11">
        <v>32551.750000000004</v>
      </c>
      <c r="F843" s="52">
        <f t="shared" si="26"/>
        <v>16275.875000000002</v>
      </c>
    </row>
    <row r="844" spans="1:6" x14ac:dyDescent="0.2">
      <c r="B844" s="36" t="s">
        <v>421</v>
      </c>
      <c r="C844" s="10" t="s">
        <v>388</v>
      </c>
      <c r="D844" s="12">
        <v>0.01</v>
      </c>
      <c r="E844" s="11">
        <v>23200</v>
      </c>
      <c r="F844" s="52">
        <f t="shared" si="26"/>
        <v>232</v>
      </c>
    </row>
    <row r="845" spans="1:6" x14ac:dyDescent="0.2">
      <c r="B845" s="36" t="s">
        <v>177</v>
      </c>
      <c r="C845" s="10" t="s">
        <v>178</v>
      </c>
      <c r="D845" s="12">
        <v>0.33</v>
      </c>
      <c r="E845" s="11">
        <v>1065</v>
      </c>
      <c r="F845" s="52">
        <f t="shared" si="26"/>
        <v>351.45</v>
      </c>
    </row>
    <row r="846" spans="1:6" x14ac:dyDescent="0.2">
      <c r="B846" s="36" t="s">
        <v>494</v>
      </c>
      <c r="C846" s="10" t="s">
        <v>388</v>
      </c>
      <c r="D846" s="12">
        <v>1</v>
      </c>
      <c r="E846" s="11">
        <v>139.19999999999999</v>
      </c>
      <c r="F846" s="52">
        <f t="shared" si="26"/>
        <v>139.19999999999999</v>
      </c>
    </row>
    <row r="847" spans="1:6" s="13" customFormat="1" x14ac:dyDescent="0.2">
      <c r="A847" s="7"/>
      <c r="B847" s="36" t="s">
        <v>161</v>
      </c>
      <c r="C847" s="10" t="s">
        <v>162</v>
      </c>
      <c r="D847" s="12">
        <v>0.1</v>
      </c>
      <c r="E847" s="11">
        <v>1200</v>
      </c>
      <c r="F847" s="52">
        <f t="shared" si="26"/>
        <v>120</v>
      </c>
    </row>
    <row r="848" spans="1:6" x14ac:dyDescent="0.2">
      <c r="A848" s="13"/>
      <c r="B848" s="14" t="s">
        <v>151</v>
      </c>
      <c r="C848" s="15"/>
      <c r="D848" s="15"/>
      <c r="E848" s="16"/>
      <c r="F848" s="17">
        <f>SUM(F840:F847)</f>
        <v>30014.253400000001</v>
      </c>
    </row>
    <row r="849" spans="1:6" x14ac:dyDescent="0.2">
      <c r="A849" s="2">
        <v>94</v>
      </c>
      <c r="B849" s="3" t="s">
        <v>495</v>
      </c>
      <c r="C849" s="4" t="s">
        <v>452</v>
      </c>
      <c r="D849" s="3" t="s">
        <v>140</v>
      </c>
      <c r="E849" s="5"/>
      <c r="F849" s="6"/>
    </row>
    <row r="850" spans="1:6" x14ac:dyDescent="0.2">
      <c r="B850" s="10" t="s">
        <v>172</v>
      </c>
      <c r="C850" s="10" t="s">
        <v>142</v>
      </c>
      <c r="D850" s="10" t="s">
        <v>135</v>
      </c>
      <c r="E850" s="11" t="s">
        <v>136</v>
      </c>
      <c r="F850" s="11" t="s">
        <v>137</v>
      </c>
    </row>
    <row r="851" spans="1:6" x14ac:dyDescent="0.2">
      <c r="B851" s="36" t="s">
        <v>488</v>
      </c>
      <c r="C851" s="10" t="s">
        <v>489</v>
      </c>
      <c r="D851" s="12">
        <v>0.1</v>
      </c>
      <c r="E851" s="11">
        <v>1850</v>
      </c>
      <c r="F851" s="52">
        <f t="shared" ref="F851:F858" si="27">D851*E851</f>
        <v>185</v>
      </c>
    </row>
    <row r="852" spans="1:6" x14ac:dyDescent="0.2">
      <c r="B852" s="36" t="s">
        <v>477</v>
      </c>
      <c r="C852" s="10" t="s">
        <v>142</v>
      </c>
      <c r="D852" s="12">
        <v>0.67</v>
      </c>
      <c r="E852" s="11">
        <v>5390.52</v>
      </c>
      <c r="F852" s="52">
        <f t="shared" si="27"/>
        <v>3611.6484000000005</v>
      </c>
    </row>
    <row r="853" spans="1:6" x14ac:dyDescent="0.2">
      <c r="B853" s="36" t="s">
        <v>492</v>
      </c>
      <c r="C853" s="10" t="s">
        <v>155</v>
      </c>
      <c r="D853" s="12">
        <v>0.03</v>
      </c>
      <c r="E853" s="11">
        <v>326029</v>
      </c>
      <c r="F853" s="52">
        <f t="shared" si="27"/>
        <v>9780.869999999999</v>
      </c>
    </row>
    <row r="854" spans="1:6" x14ac:dyDescent="0.2">
      <c r="B854" s="36" t="s">
        <v>483</v>
      </c>
      <c r="C854" s="10" t="s">
        <v>148</v>
      </c>
      <c r="D854" s="12">
        <v>0.5</v>
      </c>
      <c r="E854" s="11">
        <v>32551.750000000004</v>
      </c>
      <c r="F854" s="52">
        <f t="shared" si="27"/>
        <v>16275.875000000002</v>
      </c>
    </row>
    <row r="855" spans="1:6" x14ac:dyDescent="0.2">
      <c r="B855" s="36" t="s">
        <v>421</v>
      </c>
      <c r="C855" s="10" t="s">
        <v>388</v>
      </c>
      <c r="D855" s="12">
        <v>0.01</v>
      </c>
      <c r="E855" s="11">
        <v>40000</v>
      </c>
      <c r="F855" s="52">
        <f t="shared" si="27"/>
        <v>400</v>
      </c>
    </row>
    <row r="856" spans="1:6" x14ac:dyDescent="0.2">
      <c r="B856" s="36" t="s">
        <v>177</v>
      </c>
      <c r="C856" s="10" t="s">
        <v>178</v>
      </c>
      <c r="D856" s="12">
        <v>0.33</v>
      </c>
      <c r="E856" s="11">
        <v>1065</v>
      </c>
      <c r="F856" s="52">
        <f t="shared" si="27"/>
        <v>351.45</v>
      </c>
    </row>
    <row r="857" spans="1:6" x14ac:dyDescent="0.2">
      <c r="B857" s="36" t="s">
        <v>494</v>
      </c>
      <c r="C857" s="10" t="s">
        <v>388</v>
      </c>
      <c r="D857" s="12">
        <v>1</v>
      </c>
      <c r="E857" s="11">
        <v>250</v>
      </c>
      <c r="F857" s="52">
        <f t="shared" si="27"/>
        <v>250</v>
      </c>
    </row>
    <row r="858" spans="1:6" s="13" customFormat="1" x14ac:dyDescent="0.2">
      <c r="A858" s="7"/>
      <c r="B858" s="36" t="s">
        <v>161</v>
      </c>
      <c r="C858" s="10" t="s">
        <v>162</v>
      </c>
      <c r="D858" s="12">
        <v>0.3</v>
      </c>
      <c r="E858" s="11">
        <v>1500</v>
      </c>
      <c r="F858" s="52">
        <f t="shared" si="27"/>
        <v>450</v>
      </c>
    </row>
    <row r="859" spans="1:6" x14ac:dyDescent="0.2">
      <c r="A859" s="13"/>
      <c r="B859" s="14" t="s">
        <v>151</v>
      </c>
      <c r="C859" s="15"/>
      <c r="D859" s="15"/>
      <c r="E859" s="16"/>
      <c r="F859" s="17">
        <f>SUM(F851:F858)</f>
        <v>31304.843400000002</v>
      </c>
    </row>
    <row r="860" spans="1:6" x14ac:dyDescent="0.2">
      <c r="A860" s="2">
        <v>95</v>
      </c>
      <c r="B860" s="3" t="s">
        <v>496</v>
      </c>
      <c r="C860" s="4" t="s">
        <v>139</v>
      </c>
      <c r="D860" s="3" t="s">
        <v>155</v>
      </c>
      <c r="E860" s="5"/>
      <c r="F860" s="53"/>
    </row>
    <row r="861" spans="1:6" x14ac:dyDescent="0.2">
      <c r="B861" s="10" t="s">
        <v>172</v>
      </c>
      <c r="C861" s="10" t="s">
        <v>142</v>
      </c>
      <c r="D861" s="10" t="s">
        <v>135</v>
      </c>
      <c r="E861" s="11" t="s">
        <v>136</v>
      </c>
      <c r="F861" s="11" t="s">
        <v>137</v>
      </c>
    </row>
    <row r="862" spans="1:6" x14ac:dyDescent="0.2">
      <c r="B862" s="36" t="s">
        <v>497</v>
      </c>
      <c r="C862" s="10" t="s">
        <v>268</v>
      </c>
      <c r="D862" s="12">
        <v>2</v>
      </c>
      <c r="E862" s="11">
        <v>4990</v>
      </c>
      <c r="F862" s="52">
        <f t="shared" ref="F862:F874" si="28">D862*E862</f>
        <v>9980</v>
      </c>
    </row>
    <row r="863" spans="1:6" x14ac:dyDescent="0.2">
      <c r="B863" s="36" t="s">
        <v>498</v>
      </c>
      <c r="C863" s="10" t="s">
        <v>268</v>
      </c>
      <c r="D863" s="12">
        <v>2</v>
      </c>
      <c r="E863" s="11">
        <v>8700</v>
      </c>
      <c r="F863" s="52">
        <f t="shared" si="28"/>
        <v>17400</v>
      </c>
    </row>
    <row r="864" spans="1:6" x14ac:dyDescent="0.2">
      <c r="B864" s="36" t="s">
        <v>499</v>
      </c>
      <c r="C864" s="10" t="s">
        <v>268</v>
      </c>
      <c r="D864" s="12">
        <v>0.2</v>
      </c>
      <c r="E864" s="11">
        <v>8946</v>
      </c>
      <c r="F864" s="52">
        <f t="shared" si="28"/>
        <v>1789.2</v>
      </c>
    </row>
    <row r="865" spans="1:7" x14ac:dyDescent="0.2">
      <c r="B865" s="36" t="s">
        <v>500</v>
      </c>
      <c r="C865" s="10" t="s">
        <v>142</v>
      </c>
      <c r="D865" s="12">
        <v>5.67</v>
      </c>
      <c r="E865" s="11">
        <v>4519.3599999999997</v>
      </c>
      <c r="F865" s="52">
        <f t="shared" si="28"/>
        <v>25624.771199999999</v>
      </c>
    </row>
    <row r="866" spans="1:7" x14ac:dyDescent="0.2">
      <c r="B866" s="36" t="s">
        <v>488</v>
      </c>
      <c r="C866" s="10" t="s">
        <v>489</v>
      </c>
      <c r="D866" s="12">
        <v>8</v>
      </c>
      <c r="E866" s="11">
        <v>1850</v>
      </c>
      <c r="F866" s="52">
        <f t="shared" si="28"/>
        <v>14800</v>
      </c>
    </row>
    <row r="867" spans="1:7" x14ac:dyDescent="0.2">
      <c r="B867" s="36" t="s">
        <v>477</v>
      </c>
      <c r="C867" s="10" t="s">
        <v>142</v>
      </c>
      <c r="D867" s="12">
        <v>5</v>
      </c>
      <c r="E867" s="11">
        <v>5390.52</v>
      </c>
      <c r="F867" s="52">
        <f t="shared" si="28"/>
        <v>26952.600000000002</v>
      </c>
    </row>
    <row r="868" spans="1:7" x14ac:dyDescent="0.2">
      <c r="B868" s="36" t="s">
        <v>491</v>
      </c>
      <c r="C868" s="10" t="s">
        <v>142</v>
      </c>
      <c r="D868" s="12">
        <v>4.33</v>
      </c>
      <c r="E868" s="11">
        <v>1276</v>
      </c>
      <c r="F868" s="52">
        <f t="shared" si="28"/>
        <v>5525.08</v>
      </c>
    </row>
    <row r="869" spans="1:7" x14ac:dyDescent="0.2">
      <c r="B869" s="36" t="s">
        <v>492</v>
      </c>
      <c r="C869" s="10" t="s">
        <v>155</v>
      </c>
      <c r="D869" s="12">
        <v>1.05</v>
      </c>
      <c r="E869" s="11">
        <v>326029</v>
      </c>
      <c r="F869" s="52">
        <f t="shared" si="28"/>
        <v>342330.45</v>
      </c>
    </row>
    <row r="870" spans="1:7" x14ac:dyDescent="0.2">
      <c r="B870" s="36" t="s">
        <v>483</v>
      </c>
      <c r="C870" s="10" t="s">
        <v>148</v>
      </c>
      <c r="D870" s="12">
        <v>7.6</v>
      </c>
      <c r="E870" s="11">
        <v>32551.750000000004</v>
      </c>
      <c r="F870" s="52">
        <f t="shared" si="28"/>
        <v>247393.30000000002</v>
      </c>
    </row>
    <row r="871" spans="1:7" x14ac:dyDescent="0.2">
      <c r="B871" s="36" t="s">
        <v>421</v>
      </c>
      <c r="C871" s="10" t="s">
        <v>388</v>
      </c>
      <c r="D871" s="12">
        <v>0.1</v>
      </c>
      <c r="E871" s="11">
        <v>35000</v>
      </c>
      <c r="F871" s="52">
        <f t="shared" si="28"/>
        <v>3500</v>
      </c>
    </row>
    <row r="872" spans="1:7" x14ac:dyDescent="0.2">
      <c r="B872" s="36" t="s">
        <v>177</v>
      </c>
      <c r="C872" s="10" t="s">
        <v>178</v>
      </c>
      <c r="D872" s="12">
        <v>0.33</v>
      </c>
      <c r="E872" s="11">
        <v>1065</v>
      </c>
      <c r="F872" s="52">
        <f t="shared" si="28"/>
        <v>351.45</v>
      </c>
    </row>
    <row r="873" spans="1:7" x14ac:dyDescent="0.2">
      <c r="B873" s="36" t="s">
        <v>494</v>
      </c>
      <c r="C873" s="10" t="s">
        <v>388</v>
      </c>
      <c r="D873" s="12">
        <v>24</v>
      </c>
      <c r="E873" s="11">
        <v>250</v>
      </c>
      <c r="F873" s="52">
        <f t="shared" si="28"/>
        <v>6000</v>
      </c>
    </row>
    <row r="874" spans="1:7" s="13" customFormat="1" x14ac:dyDescent="0.2">
      <c r="A874" s="7"/>
      <c r="B874" s="36" t="s">
        <v>161</v>
      </c>
      <c r="C874" s="10" t="s">
        <v>162</v>
      </c>
      <c r="D874" s="12">
        <v>4</v>
      </c>
      <c r="E874" s="11">
        <v>500</v>
      </c>
      <c r="F874" s="52">
        <f t="shared" si="28"/>
        <v>2000</v>
      </c>
    </row>
    <row r="875" spans="1:7" x14ac:dyDescent="0.2">
      <c r="A875" s="13"/>
      <c r="B875" s="14" t="s">
        <v>151</v>
      </c>
      <c r="C875" s="15"/>
      <c r="D875" s="15"/>
      <c r="E875" s="16"/>
      <c r="F875" s="17">
        <f>SUM(F862:F874)</f>
        <v>703646.85120000003</v>
      </c>
    </row>
    <row r="876" spans="1:7" x14ac:dyDescent="0.2">
      <c r="A876" s="2">
        <v>96</v>
      </c>
      <c r="B876" s="3" t="s">
        <v>501</v>
      </c>
      <c r="C876" s="4" t="s">
        <v>139</v>
      </c>
      <c r="D876" s="3" t="s">
        <v>140</v>
      </c>
      <c r="E876" s="5"/>
      <c r="F876" s="53"/>
    </row>
    <row r="877" spans="1:7" x14ac:dyDescent="0.2">
      <c r="B877" s="10" t="s">
        <v>172</v>
      </c>
      <c r="C877" s="10" t="s">
        <v>142</v>
      </c>
      <c r="D877" s="10" t="s">
        <v>135</v>
      </c>
      <c r="E877" s="11" t="s">
        <v>136</v>
      </c>
      <c r="F877" s="11" t="s">
        <v>137</v>
      </c>
      <c r="G877" s="8"/>
    </row>
    <row r="878" spans="1:7" x14ac:dyDescent="0.2">
      <c r="B878" s="36" t="s">
        <v>497</v>
      </c>
      <c r="C878" s="10" t="s">
        <v>268</v>
      </c>
      <c r="D878" s="12">
        <v>0.13</v>
      </c>
      <c r="E878" s="11">
        <v>6000</v>
      </c>
      <c r="F878" s="52">
        <f t="shared" ref="F878:F890" si="29">D878*E878</f>
        <v>780</v>
      </c>
      <c r="G878" s="8"/>
    </row>
    <row r="879" spans="1:7" x14ac:dyDescent="0.2">
      <c r="B879" s="36" t="s">
        <v>498</v>
      </c>
      <c r="C879" s="10" t="s">
        <v>268</v>
      </c>
      <c r="D879" s="12">
        <v>0.13</v>
      </c>
      <c r="E879" s="11">
        <v>10000</v>
      </c>
      <c r="F879" s="52">
        <f t="shared" si="29"/>
        <v>1300</v>
      </c>
    </row>
    <row r="880" spans="1:7" x14ac:dyDescent="0.2">
      <c r="B880" s="36" t="s">
        <v>499</v>
      </c>
      <c r="C880" s="10" t="s">
        <v>268</v>
      </c>
      <c r="D880" s="12">
        <v>0.09</v>
      </c>
      <c r="E880" s="11">
        <v>10000</v>
      </c>
      <c r="F880" s="52">
        <f t="shared" si="29"/>
        <v>900</v>
      </c>
    </row>
    <row r="881" spans="1:7" x14ac:dyDescent="0.2">
      <c r="B881" s="36" t="s">
        <v>500</v>
      </c>
      <c r="C881" s="10" t="s">
        <v>142</v>
      </c>
      <c r="D881" s="12">
        <v>1</v>
      </c>
      <c r="E881" s="11">
        <v>5000</v>
      </c>
      <c r="F881" s="52">
        <f t="shared" si="29"/>
        <v>5000</v>
      </c>
    </row>
    <row r="882" spans="1:7" x14ac:dyDescent="0.2">
      <c r="B882" s="36" t="s">
        <v>488</v>
      </c>
      <c r="C882" s="10" t="s">
        <v>489</v>
      </c>
      <c r="D882" s="12">
        <v>0.5</v>
      </c>
      <c r="E882" s="11">
        <v>2050</v>
      </c>
      <c r="F882" s="52">
        <f t="shared" si="29"/>
        <v>1025</v>
      </c>
    </row>
    <row r="883" spans="1:7" x14ac:dyDescent="0.2">
      <c r="B883" s="36" t="s">
        <v>477</v>
      </c>
      <c r="C883" s="10" t="s">
        <v>142</v>
      </c>
      <c r="D883" s="12">
        <v>1.5</v>
      </c>
      <c r="E883" s="11">
        <v>6000</v>
      </c>
      <c r="F883" s="52">
        <f t="shared" si="29"/>
        <v>9000</v>
      </c>
    </row>
    <row r="884" spans="1:7" x14ac:dyDescent="0.2">
      <c r="B884" s="36" t="s">
        <v>491</v>
      </c>
      <c r="C884" s="10" t="s">
        <v>142</v>
      </c>
      <c r="D884" s="12">
        <v>1</v>
      </c>
      <c r="E884" s="11">
        <v>1500</v>
      </c>
      <c r="F884" s="52">
        <f t="shared" si="29"/>
        <v>1500</v>
      </c>
    </row>
    <row r="885" spans="1:7" x14ac:dyDescent="0.2">
      <c r="B885" s="36" t="s">
        <v>492</v>
      </c>
      <c r="C885" s="10" t="s">
        <v>155</v>
      </c>
      <c r="D885" s="12">
        <v>6.6000000000000003E-2</v>
      </c>
      <c r="E885" s="11">
        <v>326029</v>
      </c>
      <c r="F885" s="52">
        <f t="shared" si="29"/>
        <v>21517.914000000001</v>
      </c>
    </row>
    <row r="886" spans="1:7" x14ac:dyDescent="0.2">
      <c r="B886" s="36" t="s">
        <v>502</v>
      </c>
      <c r="C886" s="10" t="s">
        <v>148</v>
      </c>
      <c r="D886" s="12">
        <v>1</v>
      </c>
      <c r="E886" s="11">
        <v>26041.4</v>
      </c>
      <c r="F886" s="52">
        <f t="shared" si="29"/>
        <v>26041.4</v>
      </c>
      <c r="G886" s="8"/>
    </row>
    <row r="887" spans="1:7" x14ac:dyDescent="0.2">
      <c r="B887" s="36" t="s">
        <v>421</v>
      </c>
      <c r="C887" s="10" t="s">
        <v>388</v>
      </c>
      <c r="D887" s="12">
        <v>0.05</v>
      </c>
      <c r="E887" s="11">
        <v>40000</v>
      </c>
      <c r="F887" s="52">
        <f t="shared" si="29"/>
        <v>2000</v>
      </c>
      <c r="G887" s="8"/>
    </row>
    <row r="888" spans="1:7" x14ac:dyDescent="0.2">
      <c r="B888" s="36" t="s">
        <v>177</v>
      </c>
      <c r="C888" s="10" t="s">
        <v>178</v>
      </c>
      <c r="D888" s="12">
        <v>0.33</v>
      </c>
      <c r="E888" s="11">
        <v>1065</v>
      </c>
      <c r="F888" s="52">
        <f t="shared" si="29"/>
        <v>351.45</v>
      </c>
    </row>
    <row r="889" spans="1:7" x14ac:dyDescent="0.2">
      <c r="B889" s="36" t="s">
        <v>494</v>
      </c>
      <c r="C889" s="10" t="s">
        <v>388</v>
      </c>
      <c r="D889" s="12">
        <v>8</v>
      </c>
      <c r="E889" s="11">
        <v>116</v>
      </c>
      <c r="F889" s="52">
        <f t="shared" si="29"/>
        <v>928</v>
      </c>
      <c r="G889" s="8"/>
    </row>
    <row r="890" spans="1:7" s="13" customFormat="1" x14ac:dyDescent="0.2">
      <c r="A890" s="7"/>
      <c r="B890" s="36" t="s">
        <v>161</v>
      </c>
      <c r="C890" s="10" t="s">
        <v>162</v>
      </c>
      <c r="D890" s="12">
        <v>1</v>
      </c>
      <c r="E890" s="11">
        <v>250</v>
      </c>
      <c r="F890" s="52">
        <f t="shared" si="29"/>
        <v>250</v>
      </c>
      <c r="G890" s="45"/>
    </row>
    <row r="891" spans="1:7" x14ac:dyDescent="0.2">
      <c r="A891" s="13"/>
      <c r="B891" s="14" t="s">
        <v>151</v>
      </c>
      <c r="C891" s="15"/>
      <c r="D891" s="15"/>
      <c r="E891" s="16"/>
      <c r="F891" s="17">
        <f>SUM(F878:F890)</f>
        <v>70593.76400000001</v>
      </c>
    </row>
    <row r="892" spans="1:7" x14ac:dyDescent="0.2">
      <c r="A892" s="2">
        <v>97</v>
      </c>
      <c r="B892" s="3" t="s">
        <v>503</v>
      </c>
      <c r="C892" s="4" t="s">
        <v>139</v>
      </c>
      <c r="D892" s="3" t="s">
        <v>140</v>
      </c>
      <c r="E892" s="5"/>
      <c r="F892" s="6"/>
    </row>
    <row r="893" spans="1:7" x14ac:dyDescent="0.2">
      <c r="B893" s="10" t="s">
        <v>172</v>
      </c>
      <c r="C893" s="10" t="s">
        <v>142</v>
      </c>
      <c r="D893" s="10" t="s">
        <v>135</v>
      </c>
      <c r="E893" s="11" t="s">
        <v>136</v>
      </c>
      <c r="F893" s="11" t="s">
        <v>137</v>
      </c>
    </row>
    <row r="894" spans="1:7" x14ac:dyDescent="0.2">
      <c r="B894" s="36" t="s">
        <v>488</v>
      </c>
      <c r="C894" s="10" t="s">
        <v>489</v>
      </c>
      <c r="D894" s="12">
        <v>0.04</v>
      </c>
      <c r="E894" s="11">
        <v>2300</v>
      </c>
      <c r="F894" s="52">
        <f t="shared" ref="F894:F901" si="30">D894*E894</f>
        <v>92</v>
      </c>
    </row>
    <row r="895" spans="1:7" x14ac:dyDescent="0.2">
      <c r="B895" s="36" t="s">
        <v>477</v>
      </c>
      <c r="C895" s="10" t="s">
        <v>142</v>
      </c>
      <c r="D895" s="12">
        <v>0.32</v>
      </c>
      <c r="E895" s="11">
        <v>5390.52</v>
      </c>
      <c r="F895" s="52">
        <f t="shared" si="30"/>
        <v>1724.9664000000002</v>
      </c>
    </row>
    <row r="896" spans="1:7" x14ac:dyDescent="0.2">
      <c r="B896" s="36" t="s">
        <v>492</v>
      </c>
      <c r="C896" s="10" t="s">
        <v>155</v>
      </c>
      <c r="D896" s="12">
        <v>1.2E-2</v>
      </c>
      <c r="E896" s="11">
        <v>326029</v>
      </c>
      <c r="F896" s="52">
        <f t="shared" si="30"/>
        <v>3912.348</v>
      </c>
    </row>
    <row r="897" spans="1:7" x14ac:dyDescent="0.2">
      <c r="B897" s="36" t="s">
        <v>483</v>
      </c>
      <c r="C897" s="10" t="s">
        <v>148</v>
      </c>
      <c r="D897" s="12">
        <v>0.4</v>
      </c>
      <c r="E897" s="11">
        <v>32551.750000000004</v>
      </c>
      <c r="F897" s="52">
        <f t="shared" si="30"/>
        <v>13020.700000000003</v>
      </c>
    </row>
    <row r="898" spans="1:7" x14ac:dyDescent="0.2">
      <c r="B898" s="36" t="s">
        <v>421</v>
      </c>
      <c r="C898" s="10" t="s">
        <v>388</v>
      </c>
      <c r="D898" s="12">
        <v>0.01</v>
      </c>
      <c r="E898" s="11">
        <v>30000</v>
      </c>
      <c r="F898" s="52">
        <f t="shared" si="30"/>
        <v>300</v>
      </c>
    </row>
    <row r="899" spans="1:7" x14ac:dyDescent="0.2">
      <c r="B899" s="36" t="s">
        <v>177</v>
      </c>
      <c r="C899" s="10" t="s">
        <v>178</v>
      </c>
      <c r="D899" s="12">
        <v>0.02</v>
      </c>
      <c r="E899" s="11">
        <v>1065</v>
      </c>
      <c r="F899" s="52">
        <f t="shared" si="30"/>
        <v>21.3</v>
      </c>
    </row>
    <row r="900" spans="1:7" x14ac:dyDescent="0.2">
      <c r="B900" s="36" t="s">
        <v>494</v>
      </c>
      <c r="C900" s="10" t="s">
        <v>388</v>
      </c>
      <c r="D900" s="12">
        <v>1</v>
      </c>
      <c r="E900" s="11">
        <v>250</v>
      </c>
      <c r="F900" s="52">
        <f t="shared" si="30"/>
        <v>250</v>
      </c>
    </row>
    <row r="901" spans="1:7" s="13" customFormat="1" x14ac:dyDescent="0.2">
      <c r="A901" s="7"/>
      <c r="B901" s="36" t="s">
        <v>161</v>
      </c>
      <c r="C901" s="10" t="s">
        <v>162</v>
      </c>
      <c r="D901" s="12">
        <v>0.1</v>
      </c>
      <c r="E901" s="11">
        <v>800</v>
      </c>
      <c r="F901" s="52">
        <f t="shared" si="30"/>
        <v>80</v>
      </c>
    </row>
    <row r="902" spans="1:7" x14ac:dyDescent="0.2">
      <c r="A902" s="13"/>
      <c r="B902" s="14" t="s">
        <v>151</v>
      </c>
      <c r="C902" s="15"/>
      <c r="D902" s="15"/>
      <c r="E902" s="16"/>
      <c r="F902" s="17">
        <f>SUM(F894:F901)</f>
        <v>19401.314400000003</v>
      </c>
    </row>
    <row r="903" spans="1:7" x14ac:dyDescent="0.2">
      <c r="A903" s="2">
        <v>98</v>
      </c>
      <c r="B903" s="3" t="s">
        <v>504</v>
      </c>
      <c r="C903" s="4" t="s">
        <v>139</v>
      </c>
      <c r="D903" s="3" t="s">
        <v>140</v>
      </c>
      <c r="E903" s="5"/>
      <c r="F903" s="6"/>
    </row>
    <row r="904" spans="1:7" x14ac:dyDescent="0.2">
      <c r="B904" s="10" t="s">
        <v>172</v>
      </c>
      <c r="C904" s="10" t="s">
        <v>142</v>
      </c>
      <c r="D904" s="10" t="s">
        <v>135</v>
      </c>
      <c r="E904" s="11" t="s">
        <v>136</v>
      </c>
      <c r="F904" s="11" t="s">
        <v>137</v>
      </c>
    </row>
    <row r="905" spans="1:7" x14ac:dyDescent="0.2">
      <c r="B905" s="36" t="s">
        <v>488</v>
      </c>
      <c r="C905" s="10" t="s">
        <v>489</v>
      </c>
      <c r="D905" s="12">
        <v>0.15</v>
      </c>
      <c r="E905" s="11">
        <v>2300</v>
      </c>
      <c r="F905" s="52">
        <f t="shared" ref="F905:F912" si="31">D905*E905</f>
        <v>345</v>
      </c>
    </row>
    <row r="906" spans="1:7" x14ac:dyDescent="0.2">
      <c r="B906" s="36" t="s">
        <v>477</v>
      </c>
      <c r="C906" s="10" t="s">
        <v>142</v>
      </c>
      <c r="D906" s="12">
        <v>0.7</v>
      </c>
      <c r="E906" s="11">
        <v>5390.52</v>
      </c>
      <c r="F906" s="52">
        <f t="shared" si="31"/>
        <v>3773.364</v>
      </c>
    </row>
    <row r="907" spans="1:7" x14ac:dyDescent="0.2">
      <c r="B907" s="36" t="s">
        <v>491</v>
      </c>
      <c r="C907" s="10" t="s">
        <v>142</v>
      </c>
      <c r="D907" s="12">
        <v>0.5</v>
      </c>
      <c r="E907" s="11">
        <v>1276</v>
      </c>
      <c r="F907" s="52">
        <f t="shared" si="31"/>
        <v>638</v>
      </c>
    </row>
    <row r="908" spans="1:7" x14ac:dyDescent="0.2">
      <c r="B908" s="36" t="s">
        <v>492</v>
      </c>
      <c r="C908" s="10" t="s">
        <v>155</v>
      </c>
      <c r="D908" s="12">
        <v>2.4E-2</v>
      </c>
      <c r="E908" s="11">
        <v>326029</v>
      </c>
      <c r="F908" s="52">
        <f t="shared" si="31"/>
        <v>7824.6959999999999</v>
      </c>
    </row>
    <row r="909" spans="1:7" x14ac:dyDescent="0.2">
      <c r="B909" s="36" t="s">
        <v>471</v>
      </c>
      <c r="C909" s="10" t="s">
        <v>148</v>
      </c>
      <c r="D909" s="12">
        <v>0.5</v>
      </c>
      <c r="E909" s="11">
        <v>26041.4</v>
      </c>
      <c r="F909" s="52">
        <f t="shared" si="31"/>
        <v>13020.7</v>
      </c>
      <c r="G909" s="8"/>
    </row>
    <row r="910" spans="1:7" x14ac:dyDescent="0.2">
      <c r="B910" s="36" t="s">
        <v>421</v>
      </c>
      <c r="C910" s="10" t="s">
        <v>388</v>
      </c>
      <c r="D910" s="12">
        <v>0.05</v>
      </c>
      <c r="E910" s="11">
        <v>40000</v>
      </c>
      <c r="F910" s="52">
        <f t="shared" si="31"/>
        <v>2000</v>
      </c>
    </row>
    <row r="911" spans="1:7" x14ac:dyDescent="0.2">
      <c r="B911" s="36" t="s">
        <v>177</v>
      </c>
      <c r="C911" s="10" t="s">
        <v>178</v>
      </c>
      <c r="D911" s="12">
        <v>0.33</v>
      </c>
      <c r="E911" s="11">
        <v>1065</v>
      </c>
      <c r="F911" s="52">
        <f t="shared" si="31"/>
        <v>351.45</v>
      </c>
    </row>
    <row r="912" spans="1:7" s="13" customFormat="1" x14ac:dyDescent="0.2">
      <c r="A912" s="7"/>
      <c r="B912" s="36" t="s">
        <v>161</v>
      </c>
      <c r="C912" s="10" t="s">
        <v>162</v>
      </c>
      <c r="D912" s="12">
        <v>0.1</v>
      </c>
      <c r="E912" s="11">
        <v>250</v>
      </c>
      <c r="F912" s="52">
        <f t="shared" si="31"/>
        <v>25</v>
      </c>
    </row>
    <row r="913" spans="1:6" x14ac:dyDescent="0.2">
      <c r="A913" s="13"/>
      <c r="B913" s="14" t="s">
        <v>151</v>
      </c>
      <c r="C913" s="15"/>
      <c r="D913" s="15"/>
      <c r="E913" s="16"/>
      <c r="F913" s="17">
        <f>SUM(F905:F912)</f>
        <v>27978.210000000003</v>
      </c>
    </row>
    <row r="914" spans="1:6" x14ac:dyDescent="0.2">
      <c r="A914" s="2">
        <v>99</v>
      </c>
      <c r="B914" s="3" t="s">
        <v>505</v>
      </c>
      <c r="C914" s="4" t="s">
        <v>139</v>
      </c>
      <c r="D914" s="3" t="s">
        <v>155</v>
      </c>
      <c r="E914" s="5"/>
      <c r="F914" s="6"/>
    </row>
    <row r="915" spans="1:6" x14ac:dyDescent="0.2">
      <c r="B915" s="10" t="s">
        <v>172</v>
      </c>
      <c r="C915" s="10" t="s">
        <v>142</v>
      </c>
      <c r="D915" s="10" t="s">
        <v>135</v>
      </c>
      <c r="E915" s="11" t="s">
        <v>136</v>
      </c>
      <c r="F915" s="11" t="s">
        <v>137</v>
      </c>
    </row>
    <row r="916" spans="1:6" x14ac:dyDescent="0.2">
      <c r="B916" s="36" t="s">
        <v>500</v>
      </c>
      <c r="C916" s="10" t="s">
        <v>142</v>
      </c>
      <c r="D916" s="12">
        <v>1.5</v>
      </c>
      <c r="E916" s="11">
        <v>4519.3599999999997</v>
      </c>
      <c r="F916" s="52">
        <f t="shared" ref="F916:F923" si="32">D916*E916</f>
        <v>6779.0399999999991</v>
      </c>
    </row>
    <row r="917" spans="1:6" x14ac:dyDescent="0.2">
      <c r="B917" s="36" t="s">
        <v>506</v>
      </c>
      <c r="C917" s="10" t="s">
        <v>142</v>
      </c>
      <c r="D917" s="12">
        <v>4</v>
      </c>
      <c r="E917" s="11">
        <v>1700</v>
      </c>
      <c r="F917" s="52">
        <f t="shared" si="32"/>
        <v>6800</v>
      </c>
    </row>
    <row r="918" spans="1:6" x14ac:dyDescent="0.2">
      <c r="B918" s="36" t="s">
        <v>488</v>
      </c>
      <c r="C918" s="10" t="s">
        <v>489</v>
      </c>
      <c r="D918" s="12">
        <v>3.8</v>
      </c>
      <c r="E918" s="11">
        <v>1850</v>
      </c>
      <c r="F918" s="52">
        <f t="shared" si="32"/>
        <v>7030</v>
      </c>
    </row>
    <row r="919" spans="1:6" x14ac:dyDescent="0.2">
      <c r="B919" s="36" t="s">
        <v>477</v>
      </c>
      <c r="C919" s="10" t="s">
        <v>142</v>
      </c>
      <c r="D919" s="12">
        <v>3.5</v>
      </c>
      <c r="E919" s="11">
        <v>5390.52</v>
      </c>
      <c r="F919" s="52">
        <f t="shared" si="32"/>
        <v>18866.82</v>
      </c>
    </row>
    <row r="920" spans="1:6" x14ac:dyDescent="0.2">
      <c r="B920" s="36" t="s">
        <v>491</v>
      </c>
      <c r="C920" s="10" t="s">
        <v>142</v>
      </c>
      <c r="D920" s="12">
        <v>1.5</v>
      </c>
      <c r="E920" s="11">
        <v>1276</v>
      </c>
      <c r="F920" s="52">
        <f t="shared" si="32"/>
        <v>1914</v>
      </c>
    </row>
    <row r="921" spans="1:6" x14ac:dyDescent="0.2">
      <c r="B921" s="36" t="s">
        <v>492</v>
      </c>
      <c r="C921" s="10" t="s">
        <v>155</v>
      </c>
      <c r="D921" s="12">
        <v>1.03</v>
      </c>
      <c r="E921" s="11">
        <v>326029</v>
      </c>
      <c r="F921" s="52">
        <f t="shared" si="32"/>
        <v>335809.87</v>
      </c>
    </row>
    <row r="922" spans="1:6" x14ac:dyDescent="0.2">
      <c r="B922" s="36" t="s">
        <v>471</v>
      </c>
      <c r="C922" s="10" t="s">
        <v>148</v>
      </c>
      <c r="D922" s="12">
        <v>11</v>
      </c>
      <c r="E922" s="11">
        <v>19531.050000000003</v>
      </c>
      <c r="F922" s="52">
        <f t="shared" si="32"/>
        <v>214841.55000000005</v>
      </c>
    </row>
    <row r="923" spans="1:6" s="13" customFormat="1" x14ac:dyDescent="0.2">
      <c r="A923" s="7"/>
      <c r="B923" s="36" t="s">
        <v>421</v>
      </c>
      <c r="C923" s="10" t="s">
        <v>388</v>
      </c>
      <c r="D923" s="12">
        <v>0.3</v>
      </c>
      <c r="E923" s="11">
        <v>23200</v>
      </c>
      <c r="F923" s="52">
        <f t="shared" si="32"/>
        <v>6960</v>
      </c>
    </row>
    <row r="924" spans="1:6" x14ac:dyDescent="0.2">
      <c r="A924" s="13"/>
      <c r="B924" s="14" t="s">
        <v>151</v>
      </c>
      <c r="C924" s="15"/>
      <c r="D924" s="15"/>
      <c r="E924" s="16"/>
      <c r="F924" s="17">
        <f>SUM(F916:F923)</f>
        <v>599001.28</v>
      </c>
    </row>
    <row r="925" spans="1:6" x14ac:dyDescent="0.2">
      <c r="A925" s="2">
        <v>100</v>
      </c>
      <c r="B925" s="3" t="s">
        <v>507</v>
      </c>
      <c r="C925" s="4" t="s">
        <v>139</v>
      </c>
      <c r="D925" s="3" t="s">
        <v>142</v>
      </c>
      <c r="E925" s="5"/>
      <c r="F925" s="6"/>
    </row>
    <row r="926" spans="1:6" x14ac:dyDescent="0.2">
      <c r="B926" s="10" t="s">
        <v>172</v>
      </c>
      <c r="C926" s="10" t="s">
        <v>142</v>
      </c>
      <c r="D926" s="10" t="s">
        <v>135</v>
      </c>
      <c r="E926" s="11" t="s">
        <v>136</v>
      </c>
      <c r="F926" s="11" t="s">
        <v>137</v>
      </c>
    </row>
    <row r="927" spans="1:6" x14ac:dyDescent="0.2">
      <c r="B927" s="36" t="s">
        <v>508</v>
      </c>
      <c r="C927" s="10" t="s">
        <v>155</v>
      </c>
      <c r="D927" s="12">
        <v>0.05</v>
      </c>
      <c r="E927" s="11">
        <v>326029</v>
      </c>
      <c r="F927" s="52">
        <f t="shared" ref="F927:F936" si="33">D927*E927</f>
        <v>16301.45</v>
      </c>
    </row>
    <row r="928" spans="1:6" x14ac:dyDescent="0.2">
      <c r="B928" s="36" t="s">
        <v>509</v>
      </c>
      <c r="C928" s="10" t="s">
        <v>142</v>
      </c>
      <c r="D928" s="12">
        <v>60</v>
      </c>
      <c r="E928" s="11">
        <v>270</v>
      </c>
      <c r="F928" s="52">
        <f t="shared" si="33"/>
        <v>16200</v>
      </c>
    </row>
    <row r="929" spans="1:6" x14ac:dyDescent="0.2">
      <c r="B929" s="36" t="s">
        <v>510</v>
      </c>
      <c r="C929" s="10" t="s">
        <v>142</v>
      </c>
      <c r="D929" s="12">
        <v>1</v>
      </c>
      <c r="E929" s="11">
        <v>19100</v>
      </c>
      <c r="F929" s="52">
        <f t="shared" si="33"/>
        <v>19100</v>
      </c>
    </row>
    <row r="930" spans="1:6" x14ac:dyDescent="0.2">
      <c r="B930" s="36" t="s">
        <v>511</v>
      </c>
      <c r="C930" s="10" t="s">
        <v>268</v>
      </c>
      <c r="D930" s="12">
        <v>5.5</v>
      </c>
      <c r="E930" s="11">
        <v>2400</v>
      </c>
      <c r="F930" s="52">
        <f t="shared" si="33"/>
        <v>13200</v>
      </c>
    </row>
    <row r="931" spans="1:6" x14ac:dyDescent="0.2">
      <c r="B931" s="36" t="s">
        <v>512</v>
      </c>
      <c r="C931" s="10" t="s">
        <v>155</v>
      </c>
      <c r="D931" s="12">
        <v>7.0000000000000007E-2</v>
      </c>
      <c r="E931" s="11">
        <v>392045</v>
      </c>
      <c r="F931" s="52">
        <f t="shared" si="33"/>
        <v>27443.15</v>
      </c>
    </row>
    <row r="932" spans="1:6" x14ac:dyDescent="0.2">
      <c r="B932" s="36" t="s">
        <v>513</v>
      </c>
      <c r="C932" s="10" t="s">
        <v>142</v>
      </c>
      <c r="D932" s="12">
        <v>2</v>
      </c>
      <c r="E932" s="11">
        <v>4455</v>
      </c>
      <c r="F932" s="52">
        <f t="shared" si="33"/>
        <v>8910</v>
      </c>
    </row>
    <row r="933" spans="1:6" x14ac:dyDescent="0.2">
      <c r="B933" s="36" t="s">
        <v>267</v>
      </c>
      <c r="C933" s="10" t="s">
        <v>514</v>
      </c>
      <c r="D933" s="12">
        <v>0.12</v>
      </c>
      <c r="E933" s="11">
        <v>3828</v>
      </c>
      <c r="F933" s="52">
        <f t="shared" si="33"/>
        <v>459.35999999999996</v>
      </c>
    </row>
    <row r="934" spans="1:6" x14ac:dyDescent="0.2">
      <c r="B934" s="36" t="s">
        <v>515</v>
      </c>
      <c r="C934" s="10" t="s">
        <v>6</v>
      </c>
      <c r="D934" s="12">
        <v>4</v>
      </c>
      <c r="E934" s="11">
        <v>15500</v>
      </c>
      <c r="F934" s="52">
        <f t="shared" si="33"/>
        <v>62000</v>
      </c>
    </row>
    <row r="935" spans="1:6" x14ac:dyDescent="0.2">
      <c r="B935" s="36" t="s">
        <v>516</v>
      </c>
      <c r="C935" s="10" t="s">
        <v>142</v>
      </c>
      <c r="D935" s="12">
        <v>1</v>
      </c>
      <c r="E935" s="11">
        <v>4000</v>
      </c>
      <c r="F935" s="52">
        <f t="shared" si="33"/>
        <v>4000</v>
      </c>
    </row>
    <row r="936" spans="1:6" s="13" customFormat="1" x14ac:dyDescent="0.2">
      <c r="A936" s="7"/>
      <c r="B936" s="36" t="s">
        <v>270</v>
      </c>
      <c r="C936" s="10" t="s">
        <v>148</v>
      </c>
      <c r="D936" s="12">
        <v>6</v>
      </c>
      <c r="E936" s="11">
        <v>13020.7</v>
      </c>
      <c r="F936" s="52">
        <f t="shared" si="33"/>
        <v>78124.200000000012</v>
      </c>
    </row>
    <row r="937" spans="1:6" x14ac:dyDescent="0.2">
      <c r="A937" s="13"/>
      <c r="B937" s="14" t="s">
        <v>151</v>
      </c>
      <c r="C937" s="15"/>
      <c r="D937" s="15"/>
      <c r="E937" s="16"/>
      <c r="F937" s="17">
        <f>SUM(F927:F936)</f>
        <v>245738.16000000003</v>
      </c>
    </row>
    <row r="938" spans="1:6" x14ac:dyDescent="0.2">
      <c r="A938" s="2">
        <v>101</v>
      </c>
      <c r="B938" s="3" t="s">
        <v>517</v>
      </c>
      <c r="C938" s="4" t="s">
        <v>139</v>
      </c>
      <c r="D938" s="3" t="s">
        <v>6</v>
      </c>
      <c r="E938" s="5"/>
      <c r="F938" s="6"/>
    </row>
    <row r="939" spans="1:6" x14ac:dyDescent="0.2">
      <c r="B939" s="10" t="s">
        <v>172</v>
      </c>
      <c r="C939" s="10" t="s">
        <v>142</v>
      </c>
      <c r="D939" s="10" t="s">
        <v>135</v>
      </c>
      <c r="E939" s="11" t="s">
        <v>136</v>
      </c>
      <c r="F939" s="11" t="s">
        <v>137</v>
      </c>
    </row>
    <row r="940" spans="1:6" x14ac:dyDescent="0.2">
      <c r="B940" s="36" t="s">
        <v>518</v>
      </c>
      <c r="C940" s="10" t="s">
        <v>142</v>
      </c>
      <c r="D940" s="12">
        <v>52</v>
      </c>
      <c r="E940" s="11">
        <v>390</v>
      </c>
      <c r="F940" s="52">
        <f>D940*E940</f>
        <v>20280</v>
      </c>
    </row>
    <row r="941" spans="1:6" x14ac:dyDescent="0.2">
      <c r="B941" s="36" t="s">
        <v>269</v>
      </c>
      <c r="C941" s="10" t="s">
        <v>155</v>
      </c>
      <c r="D941" s="12">
        <v>3.5000000000000003E-2</v>
      </c>
      <c r="E941" s="11">
        <v>392045</v>
      </c>
      <c r="F941" s="52">
        <f>D941*E941</f>
        <v>13721.575000000001</v>
      </c>
    </row>
    <row r="942" spans="1:6" x14ac:dyDescent="0.2">
      <c r="B942" s="36" t="s">
        <v>270</v>
      </c>
      <c r="C942" s="10" t="s">
        <v>148</v>
      </c>
      <c r="D942" s="12">
        <v>0.7</v>
      </c>
      <c r="E942" s="11">
        <v>13020.7</v>
      </c>
      <c r="F942" s="52">
        <f>D942*E942</f>
        <v>9114.49</v>
      </c>
    </row>
    <row r="943" spans="1:6" x14ac:dyDescent="0.2">
      <c r="B943" s="36" t="s">
        <v>177</v>
      </c>
      <c r="C943" s="10" t="s">
        <v>178</v>
      </c>
      <c r="D943" s="12">
        <v>0.2</v>
      </c>
      <c r="E943" s="11">
        <v>1065</v>
      </c>
      <c r="F943" s="52">
        <f>D943*E943</f>
        <v>213</v>
      </c>
    </row>
    <row r="944" spans="1:6" s="13" customFormat="1" x14ac:dyDescent="0.2">
      <c r="A944" s="7"/>
      <c r="B944" s="36" t="s">
        <v>161</v>
      </c>
      <c r="C944" s="10" t="s">
        <v>162</v>
      </c>
      <c r="D944" s="12">
        <v>0.1</v>
      </c>
      <c r="E944" s="11">
        <v>250</v>
      </c>
      <c r="F944" s="52">
        <f>D944*E944</f>
        <v>25</v>
      </c>
    </row>
    <row r="945" spans="1:6" x14ac:dyDescent="0.2">
      <c r="A945" s="13"/>
      <c r="B945" s="14" t="s">
        <v>151</v>
      </c>
      <c r="C945" s="15"/>
      <c r="D945" s="15"/>
      <c r="E945" s="16"/>
      <c r="F945" s="17">
        <f>SUM(F940:F944)</f>
        <v>43354.064999999995</v>
      </c>
    </row>
    <row r="946" spans="1:6" x14ac:dyDescent="0.2">
      <c r="A946" s="2">
        <v>102</v>
      </c>
      <c r="B946" s="3" t="s">
        <v>519</v>
      </c>
      <c r="C946" s="4" t="s">
        <v>139</v>
      </c>
      <c r="D946" s="3" t="s">
        <v>140</v>
      </c>
      <c r="E946" s="5"/>
      <c r="F946" s="6"/>
    </row>
    <row r="947" spans="1:6" x14ac:dyDescent="0.2">
      <c r="B947" s="10" t="s">
        <v>172</v>
      </c>
      <c r="C947" s="10" t="s">
        <v>142</v>
      </c>
      <c r="D947" s="10" t="s">
        <v>135</v>
      </c>
      <c r="E947" s="11" t="s">
        <v>136</v>
      </c>
      <c r="F947" s="11" t="s">
        <v>137</v>
      </c>
    </row>
    <row r="948" spans="1:6" x14ac:dyDescent="0.2">
      <c r="B948" s="36" t="s">
        <v>520</v>
      </c>
      <c r="C948" s="10" t="s">
        <v>268</v>
      </c>
      <c r="D948" s="12">
        <v>0.02</v>
      </c>
      <c r="E948" s="11">
        <v>2790</v>
      </c>
      <c r="F948" s="52">
        <f t="shared" ref="F948:F955" si="34">D948*E948</f>
        <v>55.800000000000004</v>
      </c>
    </row>
    <row r="949" spans="1:6" x14ac:dyDescent="0.2">
      <c r="B949" s="36" t="s">
        <v>521</v>
      </c>
      <c r="C949" s="10" t="s">
        <v>155</v>
      </c>
      <c r="D949" s="12">
        <v>0.01</v>
      </c>
      <c r="E949" s="11">
        <v>18000</v>
      </c>
      <c r="F949" s="52">
        <f t="shared" si="34"/>
        <v>180</v>
      </c>
    </row>
    <row r="950" spans="1:6" x14ac:dyDescent="0.2">
      <c r="B950" s="36" t="s">
        <v>522</v>
      </c>
      <c r="C950" s="10" t="s">
        <v>475</v>
      </c>
      <c r="D950" s="12">
        <v>3</v>
      </c>
      <c r="E950" s="11">
        <v>2800</v>
      </c>
      <c r="F950" s="52">
        <f t="shared" si="34"/>
        <v>8400</v>
      </c>
    </row>
    <row r="951" spans="1:6" x14ac:dyDescent="0.2">
      <c r="B951" s="36" t="s">
        <v>418</v>
      </c>
      <c r="C951" s="10" t="s">
        <v>268</v>
      </c>
      <c r="D951" s="12">
        <v>0.71</v>
      </c>
      <c r="E951" s="11">
        <v>376</v>
      </c>
      <c r="F951" s="52">
        <f t="shared" si="34"/>
        <v>266.95999999999998</v>
      </c>
    </row>
    <row r="952" spans="1:6" x14ac:dyDescent="0.2">
      <c r="B952" s="36" t="s">
        <v>523</v>
      </c>
      <c r="C952" s="10" t="s">
        <v>140</v>
      </c>
      <c r="D952" s="12">
        <v>1.4</v>
      </c>
      <c r="E952" s="11">
        <v>1858.32</v>
      </c>
      <c r="F952" s="52">
        <f t="shared" si="34"/>
        <v>2601.6479999999997</v>
      </c>
    </row>
    <row r="953" spans="1:6" x14ac:dyDescent="0.2">
      <c r="B953" s="36" t="s">
        <v>403</v>
      </c>
      <c r="C953" s="10" t="s">
        <v>140</v>
      </c>
      <c r="D953" s="12">
        <v>1.6</v>
      </c>
      <c r="E953" s="11">
        <v>1100</v>
      </c>
      <c r="F953" s="52">
        <f t="shared" si="34"/>
        <v>1760</v>
      </c>
    </row>
    <row r="954" spans="1:6" x14ac:dyDescent="0.2">
      <c r="B954" s="36" t="s">
        <v>524</v>
      </c>
      <c r="C954" s="10" t="s">
        <v>155</v>
      </c>
      <c r="D954" s="12">
        <v>1.4E-2</v>
      </c>
      <c r="E954" s="11">
        <v>326029</v>
      </c>
      <c r="F954" s="52">
        <f t="shared" si="34"/>
        <v>4564.4059999999999</v>
      </c>
    </row>
    <row r="955" spans="1:6" s="13" customFormat="1" x14ac:dyDescent="0.2">
      <c r="A955" s="7"/>
      <c r="B955" s="36" t="s">
        <v>270</v>
      </c>
      <c r="C955" s="10" t="s">
        <v>148</v>
      </c>
      <c r="D955" s="12">
        <v>0.77</v>
      </c>
      <c r="E955" s="11">
        <v>19531.050000000003</v>
      </c>
      <c r="F955" s="52">
        <f t="shared" si="34"/>
        <v>15038.908500000003</v>
      </c>
    </row>
    <row r="956" spans="1:6" x14ac:dyDescent="0.2">
      <c r="A956" s="13"/>
      <c r="B956" s="14" t="s">
        <v>151</v>
      </c>
      <c r="C956" s="15"/>
      <c r="D956" s="15"/>
      <c r="E956" s="16"/>
      <c r="F956" s="17">
        <f>SUM(F948:F955)</f>
        <v>32867.722500000003</v>
      </c>
    </row>
    <row r="957" spans="1:6" x14ac:dyDescent="0.2">
      <c r="A957" s="2">
        <v>103</v>
      </c>
      <c r="B957" s="3" t="s">
        <v>525</v>
      </c>
      <c r="C957" s="4" t="s">
        <v>139</v>
      </c>
      <c r="D957" s="3" t="s">
        <v>140</v>
      </c>
      <c r="E957" s="5"/>
      <c r="F957" s="6"/>
    </row>
    <row r="958" spans="1:6" x14ac:dyDescent="0.2">
      <c r="B958" s="10" t="s">
        <v>172</v>
      </c>
      <c r="C958" s="10" t="s">
        <v>142</v>
      </c>
      <c r="D958" s="10" t="s">
        <v>135</v>
      </c>
      <c r="E958" s="11" t="s">
        <v>136</v>
      </c>
      <c r="F958" s="11" t="s">
        <v>137</v>
      </c>
    </row>
    <row r="959" spans="1:6" x14ac:dyDescent="0.2">
      <c r="B959" s="36" t="s">
        <v>520</v>
      </c>
      <c r="C959" s="10" t="s">
        <v>268</v>
      </c>
      <c r="D959" s="12">
        <v>0.02</v>
      </c>
      <c r="E959" s="11">
        <v>2790</v>
      </c>
      <c r="F959" s="52">
        <f>D959*E959</f>
        <v>55.800000000000004</v>
      </c>
    </row>
    <row r="960" spans="1:6" x14ac:dyDescent="0.2">
      <c r="B960" s="36" t="s">
        <v>526</v>
      </c>
      <c r="C960" s="10" t="s">
        <v>268</v>
      </c>
      <c r="D960" s="12">
        <v>3.1</v>
      </c>
      <c r="E960" s="11">
        <v>3250</v>
      </c>
      <c r="F960" s="52">
        <f>+D960*E960</f>
        <v>10075</v>
      </c>
    </row>
    <row r="961" spans="1:6" x14ac:dyDescent="0.2">
      <c r="B961" s="36" t="s">
        <v>418</v>
      </c>
      <c r="C961" s="10" t="s">
        <v>268</v>
      </c>
      <c r="D961" s="12">
        <v>0.71</v>
      </c>
      <c r="E961" s="11">
        <v>450</v>
      </c>
      <c r="F961" s="52">
        <f>D961*E961</f>
        <v>319.5</v>
      </c>
    </row>
    <row r="962" spans="1:6" x14ac:dyDescent="0.2">
      <c r="B962" s="36" t="s">
        <v>523</v>
      </c>
      <c r="C962" s="10" t="s">
        <v>140</v>
      </c>
      <c r="D962" s="12">
        <v>1.4</v>
      </c>
      <c r="E962" s="11">
        <v>2200</v>
      </c>
      <c r="F962" s="52">
        <f>D962*E962</f>
        <v>3080</v>
      </c>
    </row>
    <row r="963" spans="1:6" x14ac:dyDescent="0.2">
      <c r="B963" s="36" t="s">
        <v>403</v>
      </c>
      <c r="C963" s="10" t="s">
        <v>140</v>
      </c>
      <c r="D963" s="12">
        <v>1.6</v>
      </c>
      <c r="E963" s="11">
        <v>1500</v>
      </c>
      <c r="F963" s="52">
        <f>D963*E963</f>
        <v>2400</v>
      </c>
    </row>
    <row r="964" spans="1:6" x14ac:dyDescent="0.2">
      <c r="B964" s="36" t="s">
        <v>524</v>
      </c>
      <c r="C964" s="10" t="s">
        <v>155</v>
      </c>
      <c r="D964" s="12">
        <v>0.04</v>
      </c>
      <c r="E964" s="11">
        <v>326029</v>
      </c>
      <c r="F964" s="52">
        <f>D964*E964</f>
        <v>13041.16</v>
      </c>
    </row>
    <row r="965" spans="1:6" x14ac:dyDescent="0.2">
      <c r="B965" s="36" t="s">
        <v>471</v>
      </c>
      <c r="C965" s="10" t="s">
        <v>148</v>
      </c>
      <c r="D965" s="12">
        <v>0.77</v>
      </c>
      <c r="E965" s="11">
        <v>26041.4</v>
      </c>
      <c r="F965" s="52">
        <f>+D965*E965</f>
        <v>20051.878000000001</v>
      </c>
    </row>
    <row r="966" spans="1:6" s="13" customFormat="1" x14ac:dyDescent="0.2">
      <c r="A966" s="7"/>
      <c r="B966" s="36" t="s">
        <v>527</v>
      </c>
      <c r="C966" s="10" t="s">
        <v>528</v>
      </c>
      <c r="D966" s="12">
        <v>0.5</v>
      </c>
      <c r="E966" s="11">
        <v>800</v>
      </c>
      <c r="F966" s="52">
        <f>+D966*E966</f>
        <v>400</v>
      </c>
    </row>
    <row r="967" spans="1:6" x14ac:dyDescent="0.2">
      <c r="A967" s="13"/>
      <c r="B967" s="14" t="s">
        <v>151</v>
      </c>
      <c r="C967" s="15"/>
      <c r="D967" s="15"/>
      <c r="E967" s="16"/>
      <c r="F967" s="17">
        <f>SUM(F959:F966)</f>
        <v>49423.338000000003</v>
      </c>
    </row>
    <row r="968" spans="1:6" x14ac:dyDescent="0.2">
      <c r="A968" s="2">
        <v>104</v>
      </c>
      <c r="B968" s="3" t="s">
        <v>529</v>
      </c>
      <c r="C968" s="4" t="s">
        <v>139</v>
      </c>
      <c r="D968" s="3" t="s">
        <v>140</v>
      </c>
      <c r="E968" s="5"/>
      <c r="F968" s="6"/>
    </row>
    <row r="969" spans="1:6" x14ac:dyDescent="0.2">
      <c r="B969" s="10" t="s">
        <v>172</v>
      </c>
      <c r="C969" s="10" t="s">
        <v>142</v>
      </c>
      <c r="D969" s="10" t="s">
        <v>135</v>
      </c>
      <c r="E969" s="11" t="s">
        <v>136</v>
      </c>
      <c r="F969" s="11" t="s">
        <v>137</v>
      </c>
    </row>
    <row r="970" spans="1:6" x14ac:dyDescent="0.2">
      <c r="B970" s="36" t="s">
        <v>520</v>
      </c>
      <c r="C970" s="10" t="s">
        <v>268</v>
      </c>
      <c r="D970" s="12">
        <v>2.5000000000000001E-2</v>
      </c>
      <c r="E970" s="11">
        <v>2790</v>
      </c>
      <c r="F970" s="52">
        <f>D970*E970</f>
        <v>69.75</v>
      </c>
    </row>
    <row r="971" spans="1:6" x14ac:dyDescent="0.2">
      <c r="B971" s="36" t="s">
        <v>530</v>
      </c>
      <c r="C971" s="10" t="s">
        <v>268</v>
      </c>
      <c r="D971" s="12">
        <v>3.1</v>
      </c>
      <c r="E971" s="11">
        <v>3250</v>
      </c>
      <c r="F971" s="52">
        <f>+D971*E971</f>
        <v>10075</v>
      </c>
    </row>
    <row r="972" spans="1:6" x14ac:dyDescent="0.2">
      <c r="B972" s="36" t="s">
        <v>418</v>
      </c>
      <c r="C972" s="10" t="s">
        <v>268</v>
      </c>
      <c r="D972" s="12">
        <v>0.75</v>
      </c>
      <c r="E972" s="11">
        <v>450</v>
      </c>
      <c r="F972" s="52">
        <f>D972*E972</f>
        <v>337.5</v>
      </c>
    </row>
    <row r="973" spans="1:6" x14ac:dyDescent="0.2">
      <c r="B973" s="36" t="s">
        <v>523</v>
      </c>
      <c r="C973" s="10" t="s">
        <v>140</v>
      </c>
      <c r="D973" s="12">
        <v>2</v>
      </c>
      <c r="E973" s="11">
        <v>2200</v>
      </c>
      <c r="F973" s="52">
        <f>D973*E973</f>
        <v>4400</v>
      </c>
    </row>
    <row r="974" spans="1:6" x14ac:dyDescent="0.2">
      <c r="B974" s="36" t="s">
        <v>403</v>
      </c>
      <c r="C974" s="10" t="s">
        <v>140</v>
      </c>
      <c r="D974" s="12">
        <v>1.6</v>
      </c>
      <c r="E974" s="11">
        <v>1500</v>
      </c>
      <c r="F974" s="52">
        <f>D974*E974</f>
        <v>2400</v>
      </c>
    </row>
    <row r="975" spans="1:6" x14ac:dyDescent="0.2">
      <c r="B975" s="36" t="s">
        <v>524</v>
      </c>
      <c r="C975" s="10" t="s">
        <v>155</v>
      </c>
      <c r="D975" s="12">
        <v>0.05</v>
      </c>
      <c r="E975" s="11">
        <v>326029</v>
      </c>
      <c r="F975" s="52">
        <f>D975*E975</f>
        <v>16301.45</v>
      </c>
    </row>
    <row r="976" spans="1:6" x14ac:dyDescent="0.2">
      <c r="B976" s="36" t="s">
        <v>471</v>
      </c>
      <c r="C976" s="10" t="s">
        <v>148</v>
      </c>
      <c r="D976" s="12">
        <v>0.77</v>
      </c>
      <c r="E976" s="11">
        <v>26041.4</v>
      </c>
      <c r="F976" s="52">
        <f>+D976*E976</f>
        <v>20051.878000000001</v>
      </c>
    </row>
    <row r="977" spans="1:6" s="13" customFormat="1" x14ac:dyDescent="0.2">
      <c r="A977" s="7"/>
      <c r="B977" s="36" t="s">
        <v>527</v>
      </c>
      <c r="C977" s="10" t="s">
        <v>528</v>
      </c>
      <c r="D977" s="12">
        <v>0.5</v>
      </c>
      <c r="E977" s="11">
        <v>800</v>
      </c>
      <c r="F977" s="52">
        <f>+D977*E977</f>
        <v>400</v>
      </c>
    </row>
    <row r="978" spans="1:6" x14ac:dyDescent="0.2">
      <c r="A978" s="13"/>
      <c r="B978" s="14" t="s">
        <v>151</v>
      </c>
      <c r="C978" s="15"/>
      <c r="D978" s="15"/>
      <c r="E978" s="16"/>
      <c r="F978" s="17">
        <f>SUM(F970:F977)</f>
        <v>54035.577999999994</v>
      </c>
    </row>
    <row r="979" spans="1:6" x14ac:dyDescent="0.2">
      <c r="A979" s="2">
        <v>105</v>
      </c>
      <c r="B979" s="3" t="s">
        <v>531</v>
      </c>
      <c r="C979" s="4" t="s">
        <v>139</v>
      </c>
      <c r="D979" s="3" t="s">
        <v>140</v>
      </c>
      <c r="E979" s="5"/>
      <c r="F979" s="6"/>
    </row>
    <row r="980" spans="1:6" x14ac:dyDescent="0.2">
      <c r="B980" s="10" t="s">
        <v>172</v>
      </c>
      <c r="C980" s="10" t="s">
        <v>142</v>
      </c>
      <c r="D980" s="10" t="s">
        <v>135</v>
      </c>
      <c r="E980" s="11" t="s">
        <v>136</v>
      </c>
      <c r="F980" s="11" t="s">
        <v>137</v>
      </c>
    </row>
    <row r="981" spans="1:6" x14ac:dyDescent="0.2">
      <c r="B981" s="36" t="s">
        <v>520</v>
      </c>
      <c r="C981" s="10" t="s">
        <v>268</v>
      </c>
      <c r="D981" s="12">
        <v>0.02</v>
      </c>
      <c r="E981" s="11">
        <v>2790</v>
      </c>
      <c r="F981" s="52">
        <f t="shared" ref="F981:F987" si="35">D981*E981</f>
        <v>55.800000000000004</v>
      </c>
    </row>
    <row r="982" spans="1:6" x14ac:dyDescent="0.2">
      <c r="B982" s="36" t="s">
        <v>532</v>
      </c>
      <c r="C982" s="10" t="s">
        <v>268</v>
      </c>
      <c r="D982" s="12">
        <v>2.2000000000000002</v>
      </c>
      <c r="E982" s="11">
        <v>3250</v>
      </c>
      <c r="F982" s="52">
        <f>+D982*E982</f>
        <v>7150.0000000000009</v>
      </c>
    </row>
    <row r="983" spans="1:6" x14ac:dyDescent="0.2">
      <c r="B983" s="36" t="s">
        <v>418</v>
      </c>
      <c r="C983" s="10" t="s">
        <v>268</v>
      </c>
      <c r="D983" s="12">
        <v>0.71</v>
      </c>
      <c r="E983" s="11">
        <v>450</v>
      </c>
      <c r="F983" s="52">
        <f t="shared" si="35"/>
        <v>319.5</v>
      </c>
    </row>
    <row r="984" spans="1:6" x14ac:dyDescent="0.2">
      <c r="B984" s="36" t="s">
        <v>523</v>
      </c>
      <c r="C984" s="10" t="s">
        <v>140</v>
      </c>
      <c r="D984" s="12">
        <v>1.4</v>
      </c>
      <c r="E984" s="11">
        <v>2200</v>
      </c>
      <c r="F984" s="52">
        <f t="shared" si="35"/>
        <v>3080</v>
      </c>
    </row>
    <row r="985" spans="1:6" x14ac:dyDescent="0.2">
      <c r="B985" s="36" t="s">
        <v>403</v>
      </c>
      <c r="C985" s="10" t="s">
        <v>140</v>
      </c>
      <c r="D985" s="12">
        <v>1.6</v>
      </c>
      <c r="E985" s="11">
        <v>1500</v>
      </c>
      <c r="F985" s="52">
        <f t="shared" si="35"/>
        <v>2400</v>
      </c>
    </row>
    <row r="986" spans="1:6" x14ac:dyDescent="0.2">
      <c r="B986" s="36" t="s">
        <v>524</v>
      </c>
      <c r="C986" s="10" t="s">
        <v>155</v>
      </c>
      <c r="D986" s="12">
        <v>2.5000000000000001E-2</v>
      </c>
      <c r="E986" s="11">
        <v>326029</v>
      </c>
      <c r="F986" s="52">
        <f t="shared" si="35"/>
        <v>8150.7250000000004</v>
      </c>
    </row>
    <row r="987" spans="1:6" x14ac:dyDescent="0.2">
      <c r="B987" s="36" t="s">
        <v>471</v>
      </c>
      <c r="C987" s="10" t="s">
        <v>148</v>
      </c>
      <c r="D987" s="12">
        <v>0.77</v>
      </c>
      <c r="E987" s="11">
        <v>26041.4</v>
      </c>
      <c r="F987" s="52">
        <f t="shared" si="35"/>
        <v>20051.878000000001</v>
      </c>
    </row>
    <row r="988" spans="1:6" s="13" customFormat="1" x14ac:dyDescent="0.2">
      <c r="A988" s="7"/>
      <c r="B988" s="36" t="s">
        <v>527</v>
      </c>
      <c r="C988" s="10" t="s">
        <v>528</v>
      </c>
      <c r="D988" s="12">
        <v>0.1</v>
      </c>
      <c r="E988" s="11">
        <v>800</v>
      </c>
      <c r="F988" s="52">
        <f>+D988*E988</f>
        <v>80</v>
      </c>
    </row>
    <row r="989" spans="1:6" x14ac:dyDescent="0.2">
      <c r="A989" s="13"/>
      <c r="B989" s="14" t="s">
        <v>151</v>
      </c>
      <c r="C989" s="15"/>
      <c r="D989" s="15"/>
      <c r="E989" s="16"/>
      <c r="F989" s="17">
        <f>SUM(F981:F987)</f>
        <v>41207.903000000006</v>
      </c>
    </row>
    <row r="990" spans="1:6" x14ac:dyDescent="0.2">
      <c r="A990" s="2">
        <v>106</v>
      </c>
      <c r="B990" s="3" t="s">
        <v>533</v>
      </c>
      <c r="C990" s="4" t="s">
        <v>139</v>
      </c>
      <c r="D990" s="3" t="s">
        <v>140</v>
      </c>
      <c r="E990" s="5"/>
      <c r="F990" s="6"/>
    </row>
    <row r="991" spans="1:6" x14ac:dyDescent="0.2">
      <c r="B991" s="10" t="s">
        <v>172</v>
      </c>
      <c r="C991" s="10" t="s">
        <v>142</v>
      </c>
      <c r="D991" s="10" t="s">
        <v>135</v>
      </c>
      <c r="E991" s="11" t="s">
        <v>136</v>
      </c>
      <c r="F991" s="11" t="s">
        <v>137</v>
      </c>
    </row>
    <row r="992" spans="1:6" x14ac:dyDescent="0.2">
      <c r="B992" s="36" t="s">
        <v>534</v>
      </c>
      <c r="C992" s="10">
        <v>1</v>
      </c>
      <c r="D992" s="12">
        <v>0.16</v>
      </c>
      <c r="E992" s="11">
        <v>13500</v>
      </c>
      <c r="F992" s="52">
        <f>D992*E992</f>
        <v>2160</v>
      </c>
    </row>
    <row r="993" spans="1:6" x14ac:dyDescent="0.2">
      <c r="B993" s="36" t="s">
        <v>535</v>
      </c>
      <c r="C993" s="10" t="s">
        <v>148</v>
      </c>
      <c r="D993" s="12">
        <v>0.25</v>
      </c>
      <c r="E993" s="11">
        <v>13020.7</v>
      </c>
      <c r="F993" s="52">
        <f>D993*E993</f>
        <v>3255.1750000000002</v>
      </c>
    </row>
    <row r="994" spans="1:6" s="13" customFormat="1" x14ac:dyDescent="0.2">
      <c r="A994" s="7"/>
      <c r="B994" s="36" t="s">
        <v>536</v>
      </c>
      <c r="C994" s="10" t="s">
        <v>528</v>
      </c>
      <c r="D994" s="12"/>
      <c r="E994" s="11"/>
      <c r="F994" s="52">
        <v>250</v>
      </c>
    </row>
    <row r="995" spans="1:6" x14ac:dyDescent="0.2">
      <c r="A995" s="13"/>
      <c r="B995" s="14" t="s">
        <v>151</v>
      </c>
      <c r="C995" s="15"/>
      <c r="D995" s="15"/>
      <c r="E995" s="16"/>
      <c r="F995" s="17">
        <f>SUM(F992:F993)</f>
        <v>5415.1750000000002</v>
      </c>
    </row>
    <row r="996" spans="1:6" x14ac:dyDescent="0.2">
      <c r="A996" s="2">
        <v>107</v>
      </c>
      <c r="B996" s="3" t="s">
        <v>537</v>
      </c>
      <c r="C996" s="4" t="s">
        <v>139</v>
      </c>
      <c r="D996" s="3" t="s">
        <v>140</v>
      </c>
      <c r="E996" s="5"/>
      <c r="F996" s="6"/>
    </row>
    <row r="997" spans="1:6" x14ac:dyDescent="0.2">
      <c r="B997" s="10" t="s">
        <v>172</v>
      </c>
      <c r="C997" s="10" t="s">
        <v>142</v>
      </c>
      <c r="D997" s="10" t="s">
        <v>135</v>
      </c>
      <c r="E997" s="11" t="s">
        <v>136</v>
      </c>
      <c r="F997" s="11" t="s">
        <v>137</v>
      </c>
    </row>
    <row r="998" spans="1:6" x14ac:dyDescent="0.2">
      <c r="B998" s="36" t="s">
        <v>534</v>
      </c>
      <c r="C998" s="10">
        <v>1</v>
      </c>
      <c r="D998" s="12">
        <v>0.32</v>
      </c>
      <c r="E998" s="11">
        <v>13500</v>
      </c>
      <c r="F998" s="52">
        <f>D998*E998</f>
        <v>4320</v>
      </c>
    </row>
    <row r="999" spans="1:6" x14ac:dyDescent="0.2">
      <c r="B999" s="36" t="s">
        <v>535</v>
      </c>
      <c r="C999" s="10" t="s">
        <v>148</v>
      </c>
      <c r="D999" s="12">
        <v>0.4</v>
      </c>
      <c r="E999" s="11">
        <v>13020.7</v>
      </c>
      <c r="F999" s="52">
        <f>D999*E999</f>
        <v>5208.2800000000007</v>
      </c>
    </row>
    <row r="1000" spans="1:6" s="13" customFormat="1" x14ac:dyDescent="0.2">
      <c r="A1000" s="7"/>
      <c r="B1000" s="36" t="s">
        <v>536</v>
      </c>
      <c r="C1000" s="10" t="s">
        <v>528</v>
      </c>
      <c r="D1000" s="12"/>
      <c r="E1000" s="11"/>
      <c r="F1000" s="52">
        <v>500</v>
      </c>
    </row>
    <row r="1001" spans="1:6" x14ac:dyDescent="0.2">
      <c r="A1001" s="13"/>
      <c r="B1001" s="14" t="s">
        <v>151</v>
      </c>
      <c r="C1001" s="15"/>
      <c r="D1001" s="15"/>
      <c r="E1001" s="16"/>
      <c r="F1001" s="17">
        <f>SUM(F998:F1000)</f>
        <v>10028.280000000001</v>
      </c>
    </row>
    <row r="1002" spans="1:6" x14ac:dyDescent="0.2">
      <c r="A1002" s="2">
        <v>108</v>
      </c>
      <c r="B1002" s="3" t="s">
        <v>538</v>
      </c>
      <c r="C1002" s="4" t="s">
        <v>139</v>
      </c>
      <c r="D1002" s="3" t="s">
        <v>140</v>
      </c>
      <c r="E1002" s="5"/>
      <c r="F1002" s="6"/>
    </row>
    <row r="1003" spans="1:6" x14ac:dyDescent="0.2">
      <c r="B1003" s="10" t="s">
        <v>172</v>
      </c>
      <c r="C1003" s="10" t="s">
        <v>142</v>
      </c>
      <c r="D1003" s="10" t="s">
        <v>135</v>
      </c>
      <c r="E1003" s="11" t="s">
        <v>136</v>
      </c>
      <c r="F1003" s="11" t="s">
        <v>137</v>
      </c>
    </row>
    <row r="1004" spans="1:6" x14ac:dyDescent="0.2">
      <c r="B1004" s="36" t="s">
        <v>520</v>
      </c>
      <c r="C1004" s="10" t="s">
        <v>268</v>
      </c>
      <c r="D1004" s="12">
        <v>0.24</v>
      </c>
      <c r="E1004" s="11">
        <v>2790</v>
      </c>
      <c r="F1004" s="52">
        <f t="shared" ref="F1004:F1012" si="36">D1004*E1004</f>
        <v>669.6</v>
      </c>
    </row>
    <row r="1005" spans="1:6" x14ac:dyDescent="0.2">
      <c r="B1005" s="36" t="s">
        <v>539</v>
      </c>
      <c r="C1005" s="10" t="s">
        <v>155</v>
      </c>
      <c r="D1005" s="12">
        <v>0.04</v>
      </c>
      <c r="E1005" s="11">
        <v>326029</v>
      </c>
      <c r="F1005" s="52">
        <f t="shared" si="36"/>
        <v>13041.16</v>
      </c>
    </row>
    <row r="1006" spans="1:6" x14ac:dyDescent="0.2">
      <c r="B1006" s="36" t="s">
        <v>540</v>
      </c>
      <c r="C1006" s="10" t="s">
        <v>268</v>
      </c>
      <c r="D1006" s="12">
        <v>6.29</v>
      </c>
      <c r="E1006" s="11">
        <v>2400</v>
      </c>
      <c r="F1006" s="52">
        <f t="shared" si="36"/>
        <v>15096</v>
      </c>
    </row>
    <row r="1007" spans="1:6" x14ac:dyDescent="0.2">
      <c r="B1007" s="36" t="s">
        <v>488</v>
      </c>
      <c r="C1007" s="10" t="s">
        <v>489</v>
      </c>
      <c r="D1007" s="12">
        <v>0.19</v>
      </c>
      <c r="E1007" s="11">
        <v>1600</v>
      </c>
      <c r="F1007" s="52">
        <f t="shared" si="36"/>
        <v>304</v>
      </c>
    </row>
    <row r="1008" spans="1:6" x14ac:dyDescent="0.2">
      <c r="B1008" s="36" t="s">
        <v>523</v>
      </c>
      <c r="C1008" s="10" t="s">
        <v>140</v>
      </c>
      <c r="D1008" s="12">
        <v>2.4</v>
      </c>
      <c r="E1008" s="11">
        <v>5000</v>
      </c>
      <c r="F1008" s="52">
        <f t="shared" si="36"/>
        <v>12000</v>
      </c>
    </row>
    <row r="1009" spans="1:6" x14ac:dyDescent="0.2">
      <c r="B1009" s="36" t="s">
        <v>541</v>
      </c>
      <c r="C1009" s="10" t="s">
        <v>140</v>
      </c>
      <c r="D1009" s="12">
        <v>1.8</v>
      </c>
      <c r="E1009" s="11">
        <v>1800</v>
      </c>
      <c r="F1009" s="52">
        <f t="shared" si="36"/>
        <v>3240</v>
      </c>
    </row>
    <row r="1010" spans="1:6" x14ac:dyDescent="0.2">
      <c r="B1010" s="36" t="s">
        <v>403</v>
      </c>
      <c r="C1010" s="10" t="s">
        <v>140</v>
      </c>
      <c r="D1010" s="12">
        <v>1.1000000000000001</v>
      </c>
      <c r="E1010" s="11">
        <v>1100</v>
      </c>
      <c r="F1010" s="52">
        <f t="shared" si="36"/>
        <v>1210</v>
      </c>
    </row>
    <row r="1011" spans="1:6" x14ac:dyDescent="0.2">
      <c r="B1011" s="36" t="s">
        <v>270</v>
      </c>
      <c r="C1011" s="10" t="s">
        <v>148</v>
      </c>
      <c r="D1011" s="12">
        <v>1.4</v>
      </c>
      <c r="E1011" s="11">
        <v>13020.7</v>
      </c>
      <c r="F1011" s="52">
        <f t="shared" si="36"/>
        <v>18228.98</v>
      </c>
    </row>
    <row r="1012" spans="1:6" s="13" customFormat="1" x14ac:dyDescent="0.2">
      <c r="A1012" s="7"/>
      <c r="B1012" s="36" t="s">
        <v>177</v>
      </c>
      <c r="C1012" s="10" t="s">
        <v>178</v>
      </c>
      <c r="D1012" s="12">
        <v>1</v>
      </c>
      <c r="E1012" s="11">
        <v>1065</v>
      </c>
      <c r="F1012" s="52">
        <f t="shared" si="36"/>
        <v>1065</v>
      </c>
    </row>
    <row r="1013" spans="1:6" x14ac:dyDescent="0.2">
      <c r="A1013" s="13"/>
      <c r="B1013" s="14" t="s">
        <v>151</v>
      </c>
      <c r="C1013" s="15"/>
      <c r="D1013" s="15"/>
      <c r="E1013" s="16"/>
      <c r="F1013" s="17">
        <f>SUM(F1004:F1012)</f>
        <v>64854.740000000005</v>
      </c>
    </row>
    <row r="1014" spans="1:6" x14ac:dyDescent="0.2">
      <c r="A1014" s="2">
        <v>109</v>
      </c>
      <c r="B1014" s="3" t="s">
        <v>542</v>
      </c>
      <c r="C1014" s="4" t="s">
        <v>139</v>
      </c>
      <c r="D1014" s="3" t="s">
        <v>142</v>
      </c>
      <c r="E1014" s="5"/>
      <c r="F1014" s="6"/>
    </row>
    <row r="1015" spans="1:6" x14ac:dyDescent="0.2">
      <c r="B1015" s="10" t="s">
        <v>172</v>
      </c>
      <c r="C1015" s="10" t="s">
        <v>142</v>
      </c>
      <c r="D1015" s="10" t="s">
        <v>135</v>
      </c>
      <c r="E1015" s="11" t="s">
        <v>136</v>
      </c>
      <c r="F1015" s="11" t="s">
        <v>137</v>
      </c>
    </row>
    <row r="1016" spans="1:6" x14ac:dyDescent="0.2">
      <c r="B1016" s="36" t="s">
        <v>543</v>
      </c>
      <c r="C1016" s="10" t="s">
        <v>249</v>
      </c>
      <c r="D1016" s="12">
        <v>0.2</v>
      </c>
      <c r="E1016" s="11">
        <v>2170</v>
      </c>
      <c r="F1016" s="52">
        <f>D1016*E1016</f>
        <v>434</v>
      </c>
    </row>
    <row r="1017" spans="1:6" x14ac:dyDescent="0.2">
      <c r="B1017" s="36" t="s">
        <v>544</v>
      </c>
      <c r="C1017" s="10" t="s">
        <v>142</v>
      </c>
      <c r="D1017" s="12">
        <v>1</v>
      </c>
      <c r="E1017" s="11">
        <v>48354.6</v>
      </c>
      <c r="F1017" s="52">
        <f>D1017*E1017</f>
        <v>48354.6</v>
      </c>
    </row>
    <row r="1018" spans="1:6" x14ac:dyDescent="0.2">
      <c r="B1018" s="36" t="s">
        <v>545</v>
      </c>
      <c r="C1018" s="10" t="s">
        <v>148</v>
      </c>
      <c r="D1018" s="12">
        <v>0.7</v>
      </c>
      <c r="E1018" s="11">
        <v>19531.050000000003</v>
      </c>
      <c r="F1018" s="52">
        <f>D1018*E1018</f>
        <v>13671.735000000001</v>
      </c>
    </row>
    <row r="1019" spans="1:6" s="13" customFormat="1" x14ac:dyDescent="0.2">
      <c r="A1019" s="7"/>
      <c r="B1019" s="36" t="s">
        <v>177</v>
      </c>
      <c r="C1019" s="10" t="s">
        <v>178</v>
      </c>
      <c r="D1019" s="12">
        <v>0.1</v>
      </c>
      <c r="E1019" s="11">
        <v>1065</v>
      </c>
      <c r="F1019" s="52">
        <f>D1019*E1019</f>
        <v>106.5</v>
      </c>
    </row>
    <row r="1020" spans="1:6" x14ac:dyDescent="0.2">
      <c r="A1020" s="13"/>
      <c r="B1020" s="14" t="s">
        <v>151</v>
      </c>
      <c r="C1020" s="15"/>
      <c r="D1020" s="15"/>
      <c r="E1020" s="16"/>
      <c r="F1020" s="17">
        <f>SUM(F1016:F1019)</f>
        <v>62566.834999999999</v>
      </c>
    </row>
    <row r="1021" spans="1:6" x14ac:dyDescent="0.2">
      <c r="A1021" s="2">
        <v>110</v>
      </c>
      <c r="B1021" s="3" t="s">
        <v>546</v>
      </c>
      <c r="C1021" s="4" t="s">
        <v>139</v>
      </c>
      <c r="D1021" s="3" t="s">
        <v>6</v>
      </c>
      <c r="E1021" s="5"/>
      <c r="F1021" s="6"/>
    </row>
    <row r="1022" spans="1:6" x14ac:dyDescent="0.2">
      <c r="B1022" s="10" t="s">
        <v>172</v>
      </c>
      <c r="C1022" s="10" t="s">
        <v>142</v>
      </c>
      <c r="D1022" s="10" t="s">
        <v>135</v>
      </c>
      <c r="E1022" s="11" t="s">
        <v>136</v>
      </c>
      <c r="F1022" s="11" t="s">
        <v>137</v>
      </c>
    </row>
    <row r="1023" spans="1:6" x14ac:dyDescent="0.2">
      <c r="B1023" s="36" t="s">
        <v>547</v>
      </c>
      <c r="C1023" s="10" t="s">
        <v>268</v>
      </c>
      <c r="D1023" s="12">
        <v>0.2</v>
      </c>
      <c r="E1023" s="11">
        <v>2668</v>
      </c>
      <c r="F1023" s="52">
        <f t="shared" ref="F1023:F1037" si="37">D1023*E1023</f>
        <v>533.6</v>
      </c>
    </row>
    <row r="1024" spans="1:6" x14ac:dyDescent="0.2">
      <c r="B1024" s="36" t="s">
        <v>548</v>
      </c>
      <c r="C1024" s="10" t="s">
        <v>140</v>
      </c>
      <c r="D1024" s="12">
        <v>1</v>
      </c>
      <c r="E1024" s="11">
        <v>7352</v>
      </c>
      <c r="F1024" s="52">
        <f t="shared" si="37"/>
        <v>7352</v>
      </c>
    </row>
    <row r="1025" spans="1:6" x14ac:dyDescent="0.2">
      <c r="B1025" s="36" t="s">
        <v>349</v>
      </c>
      <c r="C1025" s="10" t="s">
        <v>514</v>
      </c>
      <c r="D1025" s="12">
        <v>2.0499999999999998</v>
      </c>
      <c r="E1025" s="11">
        <v>570</v>
      </c>
      <c r="F1025" s="52">
        <f t="shared" si="37"/>
        <v>1168.5</v>
      </c>
    </row>
    <row r="1026" spans="1:6" x14ac:dyDescent="0.2">
      <c r="B1026" s="36" t="s">
        <v>549</v>
      </c>
      <c r="C1026" s="10" t="s">
        <v>301</v>
      </c>
      <c r="D1026" s="12">
        <v>0.02</v>
      </c>
      <c r="E1026" s="11">
        <v>5575</v>
      </c>
      <c r="F1026" s="52">
        <f t="shared" si="37"/>
        <v>111.5</v>
      </c>
    </row>
    <row r="1027" spans="1:6" x14ac:dyDescent="0.2">
      <c r="B1027" s="36" t="s">
        <v>550</v>
      </c>
      <c r="C1027" s="10" t="s">
        <v>489</v>
      </c>
      <c r="D1027" s="12">
        <v>0.1</v>
      </c>
      <c r="E1027" s="11">
        <v>2550</v>
      </c>
      <c r="F1027" s="52">
        <f t="shared" si="37"/>
        <v>255</v>
      </c>
    </row>
    <row r="1028" spans="1:6" x14ac:dyDescent="0.2">
      <c r="B1028" s="36" t="s">
        <v>551</v>
      </c>
      <c r="C1028" s="10" t="s">
        <v>142</v>
      </c>
      <c r="D1028" s="12">
        <v>4</v>
      </c>
      <c r="E1028" s="11">
        <v>30</v>
      </c>
      <c r="F1028" s="52">
        <f t="shared" si="37"/>
        <v>120</v>
      </c>
    </row>
    <row r="1029" spans="1:6" x14ac:dyDescent="0.2">
      <c r="B1029" s="36" t="s">
        <v>552</v>
      </c>
      <c r="C1029" s="10" t="s">
        <v>553</v>
      </c>
      <c r="D1029" s="12">
        <v>1.7</v>
      </c>
      <c r="E1029" s="11">
        <v>3335</v>
      </c>
      <c r="F1029" s="52">
        <f t="shared" si="37"/>
        <v>5669.5</v>
      </c>
    </row>
    <row r="1030" spans="1:6" x14ac:dyDescent="0.2">
      <c r="B1030" s="36" t="s">
        <v>554</v>
      </c>
      <c r="C1030" s="10" t="s">
        <v>555</v>
      </c>
      <c r="D1030" s="12">
        <v>0.02</v>
      </c>
      <c r="E1030" s="11">
        <v>14200</v>
      </c>
      <c r="F1030" s="52">
        <f t="shared" si="37"/>
        <v>284</v>
      </c>
    </row>
    <row r="1031" spans="1:6" x14ac:dyDescent="0.2">
      <c r="B1031" s="36" t="s">
        <v>556</v>
      </c>
      <c r="C1031" s="10" t="s">
        <v>295</v>
      </c>
      <c r="D1031" s="12">
        <v>0.2</v>
      </c>
      <c r="E1031" s="11">
        <v>9900</v>
      </c>
      <c r="F1031" s="52">
        <f t="shared" si="37"/>
        <v>1980</v>
      </c>
    </row>
    <row r="1032" spans="1:6" x14ac:dyDescent="0.2">
      <c r="B1032" s="36" t="s">
        <v>557</v>
      </c>
      <c r="C1032" s="10" t="s">
        <v>142</v>
      </c>
      <c r="D1032" s="12">
        <v>1</v>
      </c>
      <c r="E1032" s="11">
        <v>3200</v>
      </c>
      <c r="F1032" s="52">
        <f t="shared" si="37"/>
        <v>3200</v>
      </c>
    </row>
    <row r="1033" spans="1:6" x14ac:dyDescent="0.2">
      <c r="B1033" s="36" t="s">
        <v>558</v>
      </c>
      <c r="C1033" s="10" t="s">
        <v>142</v>
      </c>
      <c r="D1033" s="12">
        <v>2</v>
      </c>
      <c r="E1033" s="11">
        <v>600</v>
      </c>
      <c r="F1033" s="52">
        <f t="shared" si="37"/>
        <v>1200</v>
      </c>
    </row>
    <row r="1034" spans="1:6" x14ac:dyDescent="0.2">
      <c r="B1034" s="36" t="s">
        <v>559</v>
      </c>
      <c r="C1034" s="10" t="s">
        <v>560</v>
      </c>
      <c r="D1034" s="12">
        <v>0.35</v>
      </c>
      <c r="E1034" s="11">
        <v>25490</v>
      </c>
      <c r="F1034" s="52">
        <f t="shared" si="37"/>
        <v>8921.5</v>
      </c>
    </row>
    <row r="1035" spans="1:6" x14ac:dyDescent="0.2">
      <c r="B1035" s="36" t="s">
        <v>561</v>
      </c>
      <c r="C1035" s="10" t="s">
        <v>148</v>
      </c>
      <c r="D1035" s="12">
        <v>0.5</v>
      </c>
      <c r="E1035" s="11">
        <v>13020.7</v>
      </c>
      <c r="F1035" s="52">
        <f t="shared" si="37"/>
        <v>6510.35</v>
      </c>
    </row>
    <row r="1036" spans="1:6" x14ac:dyDescent="0.2">
      <c r="B1036" s="36" t="s">
        <v>177</v>
      </c>
      <c r="C1036" s="10" t="s">
        <v>178</v>
      </c>
      <c r="D1036" s="12">
        <v>0.6</v>
      </c>
      <c r="E1036" s="11">
        <v>1065</v>
      </c>
      <c r="F1036" s="52">
        <f t="shared" si="37"/>
        <v>639</v>
      </c>
    </row>
    <row r="1037" spans="1:6" s="13" customFormat="1" x14ac:dyDescent="0.2">
      <c r="A1037" s="7"/>
      <c r="B1037" s="36" t="s">
        <v>161</v>
      </c>
      <c r="C1037" s="10" t="s">
        <v>162</v>
      </c>
      <c r="D1037" s="12">
        <v>0.3</v>
      </c>
      <c r="E1037" s="11">
        <v>250</v>
      </c>
      <c r="F1037" s="52">
        <f t="shared" si="37"/>
        <v>75</v>
      </c>
    </row>
    <row r="1038" spans="1:6" x14ac:dyDescent="0.2">
      <c r="A1038" s="13"/>
      <c r="B1038" s="14" t="s">
        <v>151</v>
      </c>
      <c r="C1038" s="15"/>
      <c r="D1038" s="15"/>
      <c r="E1038" s="16"/>
      <c r="F1038" s="17">
        <f>SUM(F1023:F1037)</f>
        <v>38019.949999999997</v>
      </c>
    </row>
    <row r="1039" spans="1:6" x14ac:dyDescent="0.2">
      <c r="A1039" s="2">
        <v>111</v>
      </c>
      <c r="B1039" s="3" t="s">
        <v>562</v>
      </c>
      <c r="C1039" s="4" t="s">
        <v>563</v>
      </c>
      <c r="D1039" s="3" t="s">
        <v>6</v>
      </c>
      <c r="E1039" s="5"/>
      <c r="F1039" s="6"/>
    </row>
    <row r="1040" spans="1:6" x14ac:dyDescent="0.2">
      <c r="B1040" s="10" t="s">
        <v>172</v>
      </c>
      <c r="C1040" s="10" t="s">
        <v>142</v>
      </c>
      <c r="D1040" s="10" t="s">
        <v>135</v>
      </c>
      <c r="E1040" s="11" t="s">
        <v>136</v>
      </c>
      <c r="F1040" s="11" t="s">
        <v>137</v>
      </c>
    </row>
    <row r="1041" spans="1:6" x14ac:dyDescent="0.2">
      <c r="B1041" s="7" t="s">
        <v>564</v>
      </c>
      <c r="C1041" s="10" t="s">
        <v>6</v>
      </c>
      <c r="D1041" s="55">
        <v>1.08</v>
      </c>
      <c r="E1041" s="11">
        <v>10800</v>
      </c>
      <c r="F1041" s="11">
        <f t="shared" ref="F1041:F1046" si="38">D1041*E1041</f>
        <v>11664</v>
      </c>
    </row>
    <row r="1042" spans="1:6" x14ac:dyDescent="0.2">
      <c r="B1042" s="7" t="s">
        <v>418</v>
      </c>
      <c r="C1042" s="10" t="s">
        <v>268</v>
      </c>
      <c r="D1042" s="55">
        <v>3</v>
      </c>
      <c r="E1042" s="11">
        <v>488</v>
      </c>
      <c r="F1042" s="11">
        <f t="shared" si="38"/>
        <v>1464</v>
      </c>
    </row>
    <row r="1043" spans="1:6" x14ac:dyDescent="0.2">
      <c r="B1043" s="7" t="s">
        <v>269</v>
      </c>
      <c r="C1043" s="10" t="s">
        <v>155</v>
      </c>
      <c r="D1043" s="55">
        <v>0.04</v>
      </c>
      <c r="E1043" s="11">
        <v>392045</v>
      </c>
      <c r="F1043" s="11">
        <f t="shared" si="38"/>
        <v>15681.800000000001</v>
      </c>
    </row>
    <row r="1044" spans="1:6" x14ac:dyDescent="0.2">
      <c r="B1044" s="7" t="s">
        <v>565</v>
      </c>
      <c r="C1044" s="10" t="s">
        <v>249</v>
      </c>
      <c r="D1044" s="55">
        <v>0.1</v>
      </c>
      <c r="E1044" s="11">
        <v>8750</v>
      </c>
      <c r="F1044" s="11">
        <f t="shared" si="38"/>
        <v>875</v>
      </c>
    </row>
    <row r="1045" spans="1:6" x14ac:dyDescent="0.2">
      <c r="B1045" s="7" t="s">
        <v>270</v>
      </c>
      <c r="C1045" s="10" t="s">
        <v>148</v>
      </c>
      <c r="D1045" s="55">
        <v>0.85</v>
      </c>
      <c r="E1045" s="11">
        <v>19531.050000000003</v>
      </c>
      <c r="F1045" s="11">
        <f t="shared" si="38"/>
        <v>16601.392500000002</v>
      </c>
    </row>
    <row r="1046" spans="1:6" s="13" customFormat="1" x14ac:dyDescent="0.2">
      <c r="A1046" s="7"/>
      <c r="B1046" s="7" t="s">
        <v>177</v>
      </c>
      <c r="C1046" s="10" t="s">
        <v>178</v>
      </c>
      <c r="D1046" s="55">
        <v>0.05</v>
      </c>
      <c r="E1046" s="11">
        <v>1000</v>
      </c>
      <c r="F1046" s="11">
        <f t="shared" si="38"/>
        <v>50</v>
      </c>
    </row>
    <row r="1047" spans="1:6" x14ac:dyDescent="0.2">
      <c r="A1047" s="13"/>
      <c r="B1047" s="14" t="s">
        <v>151</v>
      </c>
      <c r="C1047" s="15"/>
      <c r="D1047" s="15"/>
      <c r="E1047" s="16"/>
      <c r="F1047" s="17">
        <f>SUM(F1041:F1046)</f>
        <v>46336.192500000005</v>
      </c>
    </row>
    <row r="1048" spans="1:6" x14ac:dyDescent="0.2">
      <c r="A1048" s="2">
        <v>112</v>
      </c>
      <c r="B1048" s="3" t="s">
        <v>566</v>
      </c>
      <c r="C1048" s="4" t="s">
        <v>139</v>
      </c>
      <c r="D1048" s="3" t="s">
        <v>6</v>
      </c>
      <c r="E1048" s="5"/>
      <c r="F1048" s="53"/>
    </row>
    <row r="1049" spans="1:6" x14ac:dyDescent="0.2">
      <c r="B1049" s="10" t="s">
        <v>172</v>
      </c>
      <c r="C1049" s="10" t="s">
        <v>142</v>
      </c>
      <c r="D1049" s="10" t="s">
        <v>135</v>
      </c>
      <c r="E1049" s="11" t="s">
        <v>136</v>
      </c>
      <c r="F1049" s="11" t="s">
        <v>137</v>
      </c>
    </row>
    <row r="1050" spans="1:6" x14ac:dyDescent="0.2">
      <c r="B1050" s="7" t="s">
        <v>567</v>
      </c>
      <c r="C1050" s="10" t="s">
        <v>293</v>
      </c>
      <c r="D1050" s="55">
        <v>1.5</v>
      </c>
      <c r="E1050" s="11">
        <v>1000</v>
      </c>
      <c r="F1050" s="52">
        <f t="shared" ref="F1050:F1061" si="39">D1050*E1050</f>
        <v>1500</v>
      </c>
    </row>
    <row r="1051" spans="1:6" x14ac:dyDescent="0.2">
      <c r="B1051" s="7" t="s">
        <v>568</v>
      </c>
      <c r="C1051" s="10" t="s">
        <v>6</v>
      </c>
      <c r="D1051" s="55">
        <v>0.6</v>
      </c>
      <c r="E1051" s="11">
        <v>22000</v>
      </c>
      <c r="F1051" s="52">
        <f t="shared" si="39"/>
        <v>13200</v>
      </c>
    </row>
    <row r="1052" spans="1:6" x14ac:dyDescent="0.2">
      <c r="B1052" s="7" t="s">
        <v>453</v>
      </c>
      <c r="C1052" s="10" t="s">
        <v>268</v>
      </c>
      <c r="D1052" s="55">
        <v>0.06</v>
      </c>
      <c r="E1052" s="11">
        <v>6000</v>
      </c>
      <c r="F1052" s="52">
        <f t="shared" si="39"/>
        <v>360</v>
      </c>
    </row>
    <row r="1053" spans="1:6" x14ac:dyDescent="0.2">
      <c r="B1053" s="7" t="s">
        <v>569</v>
      </c>
      <c r="C1053" s="10" t="s">
        <v>142</v>
      </c>
      <c r="D1053" s="55">
        <v>0.4</v>
      </c>
      <c r="E1053" s="11">
        <v>7590</v>
      </c>
      <c r="F1053" s="52">
        <f t="shared" si="39"/>
        <v>3036</v>
      </c>
    </row>
    <row r="1054" spans="1:6" x14ac:dyDescent="0.2">
      <c r="B1054" s="7" t="s">
        <v>570</v>
      </c>
      <c r="C1054" s="10" t="s">
        <v>142</v>
      </c>
      <c r="D1054" s="55">
        <v>0.9</v>
      </c>
      <c r="E1054" s="11">
        <v>63000</v>
      </c>
      <c r="F1054" s="52">
        <f t="shared" si="39"/>
        <v>56700</v>
      </c>
    </row>
    <row r="1055" spans="1:6" x14ac:dyDescent="0.2">
      <c r="B1055" s="7" t="s">
        <v>571</v>
      </c>
      <c r="C1055" s="10" t="s">
        <v>142</v>
      </c>
      <c r="D1055" s="55">
        <v>1</v>
      </c>
      <c r="E1055" s="11">
        <v>40000</v>
      </c>
      <c r="F1055" s="52">
        <f t="shared" si="39"/>
        <v>40000</v>
      </c>
    </row>
    <row r="1056" spans="1:6" x14ac:dyDescent="0.2">
      <c r="B1056" s="7" t="s">
        <v>572</v>
      </c>
      <c r="C1056" s="10" t="s">
        <v>6</v>
      </c>
      <c r="D1056" s="55">
        <v>0.6</v>
      </c>
      <c r="E1056" s="11">
        <v>0</v>
      </c>
      <c r="F1056" s="52">
        <f t="shared" si="39"/>
        <v>0</v>
      </c>
    </row>
    <row r="1057" spans="1:6" x14ac:dyDescent="0.2">
      <c r="B1057" s="7" t="s">
        <v>573</v>
      </c>
      <c r="C1057" s="10" t="s">
        <v>142</v>
      </c>
      <c r="D1057" s="55">
        <v>1</v>
      </c>
      <c r="E1057" s="11">
        <v>45000</v>
      </c>
      <c r="F1057" s="52">
        <f t="shared" si="39"/>
        <v>45000</v>
      </c>
    </row>
    <row r="1058" spans="1:6" x14ac:dyDescent="0.2">
      <c r="B1058" s="7" t="s">
        <v>450</v>
      </c>
      <c r="C1058" s="10" t="s">
        <v>295</v>
      </c>
      <c r="D1058" s="55">
        <v>0.05</v>
      </c>
      <c r="E1058" s="11">
        <v>22400</v>
      </c>
      <c r="F1058" s="52">
        <f t="shared" si="39"/>
        <v>1120</v>
      </c>
    </row>
    <row r="1059" spans="1:6" x14ac:dyDescent="0.2">
      <c r="B1059" s="7" t="s">
        <v>433</v>
      </c>
      <c r="C1059" s="10" t="s">
        <v>434</v>
      </c>
      <c r="D1059" s="55">
        <v>0.05</v>
      </c>
      <c r="E1059" s="11">
        <v>52000</v>
      </c>
      <c r="F1059" s="52">
        <f t="shared" si="39"/>
        <v>2600</v>
      </c>
    </row>
    <row r="1060" spans="1:6" x14ac:dyDescent="0.2">
      <c r="B1060" s="7" t="s">
        <v>443</v>
      </c>
      <c r="C1060" s="10" t="s">
        <v>148</v>
      </c>
      <c r="D1060" s="55">
        <v>2.5</v>
      </c>
      <c r="E1060" s="11">
        <v>13020.7</v>
      </c>
      <c r="F1060" s="52">
        <f t="shared" si="39"/>
        <v>32551.75</v>
      </c>
    </row>
    <row r="1061" spans="1:6" s="13" customFormat="1" x14ac:dyDescent="0.2">
      <c r="A1061" s="7"/>
      <c r="B1061" s="7" t="s">
        <v>177</v>
      </c>
      <c r="C1061" s="10" t="s">
        <v>178</v>
      </c>
      <c r="D1061" s="55">
        <v>1.75</v>
      </c>
      <c r="E1061" s="11">
        <v>1000</v>
      </c>
      <c r="F1061" s="52">
        <f t="shared" si="39"/>
        <v>1750</v>
      </c>
    </row>
    <row r="1062" spans="1:6" x14ac:dyDescent="0.2">
      <c r="A1062" s="13"/>
      <c r="B1062" s="14" t="s">
        <v>151</v>
      </c>
      <c r="C1062" s="15"/>
      <c r="D1062" s="15"/>
      <c r="E1062" s="16"/>
      <c r="F1062" s="54">
        <f>SUM(F1050:F1061)</f>
        <v>197817.75</v>
      </c>
    </row>
    <row r="1063" spans="1:6" x14ac:dyDescent="0.2">
      <c r="A1063" s="2">
        <v>113</v>
      </c>
      <c r="B1063" s="3" t="s">
        <v>574</v>
      </c>
      <c r="C1063" s="4" t="s">
        <v>139</v>
      </c>
      <c r="D1063" s="4" t="s">
        <v>6</v>
      </c>
      <c r="E1063" s="5"/>
      <c r="F1063" s="6"/>
    </row>
    <row r="1064" spans="1:6" x14ac:dyDescent="0.2">
      <c r="B1064" s="10" t="s">
        <v>172</v>
      </c>
      <c r="C1064" s="10" t="s">
        <v>142</v>
      </c>
      <c r="D1064" s="10" t="s">
        <v>135</v>
      </c>
      <c r="E1064" s="11" t="s">
        <v>136</v>
      </c>
      <c r="F1064" s="11" t="s">
        <v>137</v>
      </c>
    </row>
    <row r="1065" spans="1:6" x14ac:dyDescent="0.2">
      <c r="B1065" s="36" t="s">
        <v>575</v>
      </c>
      <c r="C1065" s="10" t="s">
        <v>142</v>
      </c>
      <c r="D1065" s="55">
        <v>2.5</v>
      </c>
      <c r="E1065" s="11">
        <v>16500</v>
      </c>
      <c r="F1065" s="11">
        <f t="shared" ref="F1065:F1075" si="40">D1065*E1065</f>
        <v>41250</v>
      </c>
    </row>
    <row r="1066" spans="1:6" x14ac:dyDescent="0.2">
      <c r="B1066" s="36" t="s">
        <v>447</v>
      </c>
      <c r="C1066" s="10" t="s">
        <v>295</v>
      </c>
      <c r="D1066" s="55">
        <v>0.1</v>
      </c>
      <c r="E1066" s="11">
        <v>10700</v>
      </c>
      <c r="F1066" s="11">
        <f t="shared" si="40"/>
        <v>1070</v>
      </c>
    </row>
    <row r="1067" spans="1:6" x14ac:dyDescent="0.2">
      <c r="B1067" s="36" t="s">
        <v>576</v>
      </c>
      <c r="C1067" s="10" t="s">
        <v>295</v>
      </c>
      <c r="D1067" s="55">
        <v>0.1</v>
      </c>
      <c r="E1067" s="11">
        <v>27500</v>
      </c>
      <c r="F1067" s="11">
        <f t="shared" si="40"/>
        <v>2750</v>
      </c>
    </row>
    <row r="1068" spans="1:6" x14ac:dyDescent="0.2">
      <c r="B1068" s="36" t="s">
        <v>453</v>
      </c>
      <c r="C1068" s="10" t="s">
        <v>268</v>
      </c>
      <c r="D1068" s="55">
        <v>0.7</v>
      </c>
      <c r="E1068" s="11">
        <v>5970</v>
      </c>
      <c r="F1068" s="11">
        <f t="shared" si="40"/>
        <v>4179</v>
      </c>
    </row>
    <row r="1069" spans="1:6" x14ac:dyDescent="0.2">
      <c r="B1069" s="36" t="s">
        <v>577</v>
      </c>
      <c r="C1069" s="10" t="s">
        <v>578</v>
      </c>
      <c r="D1069" s="55">
        <v>0.1</v>
      </c>
      <c r="E1069" s="11">
        <v>11700</v>
      </c>
      <c r="F1069" s="11">
        <f t="shared" si="40"/>
        <v>1170</v>
      </c>
    </row>
    <row r="1070" spans="1:6" x14ac:dyDescent="0.2">
      <c r="B1070" s="36" t="s">
        <v>443</v>
      </c>
      <c r="C1070" s="10" t="s">
        <v>148</v>
      </c>
      <c r="D1070" s="55">
        <v>2.7</v>
      </c>
      <c r="E1070" s="11">
        <v>13020.7</v>
      </c>
      <c r="F1070" s="11">
        <f t="shared" si="40"/>
        <v>35155.890000000007</v>
      </c>
    </row>
    <row r="1071" spans="1:6" x14ac:dyDescent="0.2">
      <c r="B1071" s="36" t="s">
        <v>310</v>
      </c>
      <c r="C1071" s="10" t="s">
        <v>148</v>
      </c>
      <c r="D1071" s="55">
        <v>0.4</v>
      </c>
      <c r="E1071" s="11">
        <v>13020.7</v>
      </c>
      <c r="F1071" s="11">
        <f t="shared" si="40"/>
        <v>5208.2800000000007</v>
      </c>
    </row>
    <row r="1072" spans="1:6" x14ac:dyDescent="0.2">
      <c r="B1072" s="36" t="s">
        <v>579</v>
      </c>
      <c r="C1072" s="10" t="s">
        <v>388</v>
      </c>
      <c r="D1072" s="55">
        <v>0.05</v>
      </c>
      <c r="E1072" s="11">
        <v>28800</v>
      </c>
      <c r="F1072" s="11">
        <f t="shared" si="40"/>
        <v>1440</v>
      </c>
    </row>
    <row r="1073" spans="1:6" x14ac:dyDescent="0.2">
      <c r="B1073" s="36" t="s">
        <v>456</v>
      </c>
      <c r="C1073" s="10" t="s">
        <v>388</v>
      </c>
      <c r="D1073" s="55">
        <v>0.05</v>
      </c>
      <c r="E1073" s="11">
        <v>25000</v>
      </c>
      <c r="F1073" s="11">
        <f t="shared" si="40"/>
        <v>1250</v>
      </c>
    </row>
    <row r="1074" spans="1:6" x14ac:dyDescent="0.2">
      <c r="B1074" s="36" t="s">
        <v>177</v>
      </c>
      <c r="C1074" s="10" t="s">
        <v>178</v>
      </c>
      <c r="D1074" s="55">
        <v>1.5</v>
      </c>
      <c r="E1074" s="11">
        <v>1065</v>
      </c>
      <c r="F1074" s="11">
        <f t="shared" si="40"/>
        <v>1597.5</v>
      </c>
    </row>
    <row r="1075" spans="1:6" s="13" customFormat="1" x14ac:dyDescent="0.2">
      <c r="A1075" s="7"/>
      <c r="B1075" s="36" t="s">
        <v>161</v>
      </c>
      <c r="C1075" s="10" t="s">
        <v>162</v>
      </c>
      <c r="D1075" s="55">
        <v>0.5</v>
      </c>
      <c r="E1075" s="11">
        <v>250</v>
      </c>
      <c r="F1075" s="11">
        <f t="shared" si="40"/>
        <v>125</v>
      </c>
    </row>
    <row r="1076" spans="1:6" x14ac:dyDescent="0.2">
      <c r="A1076" s="13"/>
      <c r="B1076" s="14" t="s">
        <v>151</v>
      </c>
      <c r="C1076" s="15"/>
      <c r="D1076" s="15"/>
      <c r="E1076" s="16"/>
      <c r="F1076" s="54">
        <f>SUM(F1065:F1075)</f>
        <v>95195.670000000013</v>
      </c>
    </row>
    <row r="1077" spans="1:6" x14ac:dyDescent="0.2">
      <c r="A1077" s="2">
        <v>114</v>
      </c>
      <c r="B1077" s="3" t="s">
        <v>580</v>
      </c>
      <c r="C1077" s="4" t="s">
        <v>139</v>
      </c>
      <c r="D1077" s="3" t="s">
        <v>6</v>
      </c>
      <c r="E1077" s="5"/>
      <c r="F1077" s="6"/>
    </row>
    <row r="1078" spans="1:6" x14ac:dyDescent="0.2">
      <c r="B1078" s="10" t="s">
        <v>172</v>
      </c>
      <c r="C1078" s="10" t="s">
        <v>142</v>
      </c>
      <c r="D1078" s="10" t="s">
        <v>135</v>
      </c>
      <c r="E1078" s="11" t="s">
        <v>136</v>
      </c>
      <c r="F1078" s="11" t="s">
        <v>137</v>
      </c>
    </row>
    <row r="1079" spans="1:6" x14ac:dyDescent="0.2">
      <c r="B1079" s="7" t="s">
        <v>581</v>
      </c>
      <c r="C1079" s="10" t="s">
        <v>140</v>
      </c>
      <c r="D1079" s="10">
        <v>0.35</v>
      </c>
      <c r="E1079" s="11">
        <v>25400</v>
      </c>
      <c r="F1079" s="11">
        <f>E1079*D1079</f>
        <v>8890</v>
      </c>
    </row>
    <row r="1080" spans="1:6" x14ac:dyDescent="0.2">
      <c r="B1080" s="7" t="s">
        <v>582</v>
      </c>
      <c r="C1080" s="10" t="s">
        <v>6</v>
      </c>
      <c r="D1080" s="10">
        <v>1</v>
      </c>
      <c r="E1080" s="11">
        <v>95195.670000000013</v>
      </c>
      <c r="F1080" s="11">
        <f>E1080*D1080</f>
        <v>95195.670000000013</v>
      </c>
    </row>
    <row r="1081" spans="1:6" s="13" customFormat="1" x14ac:dyDescent="0.2">
      <c r="A1081" s="7"/>
      <c r="B1081" s="7" t="s">
        <v>583</v>
      </c>
      <c r="C1081" s="10" t="s">
        <v>178</v>
      </c>
      <c r="D1081" s="10">
        <v>1</v>
      </c>
      <c r="E1081" s="11">
        <v>10000</v>
      </c>
      <c r="F1081" s="11">
        <f>E1081*D1081</f>
        <v>10000</v>
      </c>
    </row>
    <row r="1082" spans="1:6" x14ac:dyDescent="0.2">
      <c r="A1082" s="13"/>
      <c r="B1082" s="14" t="s">
        <v>151</v>
      </c>
      <c r="C1082" s="15"/>
      <c r="D1082" s="15"/>
      <c r="E1082" s="16"/>
      <c r="F1082" s="54">
        <f>SUM(F1079:F1081)</f>
        <v>114085.67000000001</v>
      </c>
    </row>
    <row r="1083" spans="1:6" x14ac:dyDescent="0.2">
      <c r="A1083" s="2">
        <v>115</v>
      </c>
      <c r="B1083" s="3" t="s">
        <v>584</v>
      </c>
      <c r="C1083" s="4" t="s">
        <v>139</v>
      </c>
      <c r="D1083" s="3" t="s">
        <v>6</v>
      </c>
      <c r="E1083" s="5"/>
      <c r="F1083" s="6"/>
    </row>
    <row r="1084" spans="1:6" x14ac:dyDescent="0.2">
      <c r="B1084" s="10" t="s">
        <v>172</v>
      </c>
      <c r="C1084" s="10" t="s">
        <v>142</v>
      </c>
      <c r="D1084" s="10" t="s">
        <v>135</v>
      </c>
      <c r="E1084" s="11" t="s">
        <v>136</v>
      </c>
      <c r="F1084" s="11" t="s">
        <v>137</v>
      </c>
    </row>
    <row r="1085" spans="1:6" x14ac:dyDescent="0.2">
      <c r="B1085" s="36" t="s">
        <v>585</v>
      </c>
      <c r="C1085" s="10" t="s">
        <v>142</v>
      </c>
      <c r="D1085" s="55">
        <v>1.2</v>
      </c>
      <c r="E1085" s="11">
        <v>45107</v>
      </c>
      <c r="F1085" s="52">
        <f t="shared" ref="F1085:F1096" si="41">D1085*E1085</f>
        <v>54128.4</v>
      </c>
    </row>
    <row r="1086" spans="1:6" x14ac:dyDescent="0.2">
      <c r="B1086" s="36" t="s">
        <v>567</v>
      </c>
      <c r="C1086" s="10" t="s">
        <v>293</v>
      </c>
      <c r="D1086" s="55">
        <v>1.5</v>
      </c>
      <c r="E1086" s="11">
        <v>1000</v>
      </c>
      <c r="F1086" s="52">
        <f t="shared" si="41"/>
        <v>1500</v>
      </c>
    </row>
    <row r="1087" spans="1:6" x14ac:dyDescent="0.2">
      <c r="B1087" s="36" t="s">
        <v>568</v>
      </c>
      <c r="C1087" s="10" t="s">
        <v>6</v>
      </c>
      <c r="D1087" s="55">
        <v>1</v>
      </c>
      <c r="E1087" s="11">
        <v>24500</v>
      </c>
      <c r="F1087" s="52">
        <f t="shared" si="41"/>
        <v>24500</v>
      </c>
    </row>
    <row r="1088" spans="1:6" x14ac:dyDescent="0.2">
      <c r="B1088" s="36" t="s">
        <v>453</v>
      </c>
      <c r="C1088" s="10" t="s">
        <v>268</v>
      </c>
      <c r="D1088" s="55">
        <v>0.15</v>
      </c>
      <c r="E1088" s="11">
        <v>5970</v>
      </c>
      <c r="F1088" s="52">
        <f t="shared" si="41"/>
        <v>895.5</v>
      </c>
    </row>
    <row r="1089" spans="1:6" x14ac:dyDescent="0.2">
      <c r="B1089" s="36" t="s">
        <v>569</v>
      </c>
      <c r="C1089" s="10" t="s">
        <v>142</v>
      </c>
      <c r="D1089" s="55">
        <v>0.5</v>
      </c>
      <c r="E1089" s="11">
        <v>7590</v>
      </c>
      <c r="F1089" s="52">
        <f t="shared" si="41"/>
        <v>3795</v>
      </c>
    </row>
    <row r="1090" spans="1:6" x14ac:dyDescent="0.2">
      <c r="B1090" s="36" t="s">
        <v>450</v>
      </c>
      <c r="C1090" s="10" t="s">
        <v>295</v>
      </c>
      <c r="D1090" s="55">
        <v>0.2</v>
      </c>
      <c r="E1090" s="11">
        <v>22375</v>
      </c>
      <c r="F1090" s="52">
        <f t="shared" si="41"/>
        <v>4475</v>
      </c>
    </row>
    <row r="1091" spans="1:6" x14ac:dyDescent="0.2">
      <c r="B1091" s="36" t="s">
        <v>433</v>
      </c>
      <c r="C1091" s="10" t="s">
        <v>434</v>
      </c>
      <c r="D1091" s="55">
        <v>0.02</v>
      </c>
      <c r="E1091" s="11">
        <v>52000</v>
      </c>
      <c r="F1091" s="52">
        <f t="shared" si="41"/>
        <v>1040</v>
      </c>
    </row>
    <row r="1092" spans="1:6" x14ac:dyDescent="0.2">
      <c r="B1092" s="36" t="s">
        <v>586</v>
      </c>
      <c r="C1092" s="10" t="s">
        <v>142</v>
      </c>
      <c r="D1092" s="55">
        <v>1</v>
      </c>
      <c r="E1092" s="11">
        <v>3080</v>
      </c>
      <c r="F1092" s="52">
        <f t="shared" si="41"/>
        <v>3080</v>
      </c>
    </row>
    <row r="1093" spans="1:6" x14ac:dyDescent="0.2">
      <c r="B1093" s="36" t="s">
        <v>587</v>
      </c>
      <c r="C1093" s="10" t="s">
        <v>142</v>
      </c>
      <c r="D1093" s="55">
        <v>2</v>
      </c>
      <c r="E1093" s="11">
        <v>1800</v>
      </c>
      <c r="F1093" s="52">
        <f t="shared" si="41"/>
        <v>3600</v>
      </c>
    </row>
    <row r="1094" spans="1:6" x14ac:dyDescent="0.2">
      <c r="B1094" s="36" t="s">
        <v>577</v>
      </c>
      <c r="C1094" s="10" t="s">
        <v>578</v>
      </c>
      <c r="D1094" s="55">
        <v>1</v>
      </c>
      <c r="E1094" s="11">
        <v>6364</v>
      </c>
      <c r="F1094" s="52">
        <f t="shared" si="41"/>
        <v>6364</v>
      </c>
    </row>
    <row r="1095" spans="1:6" x14ac:dyDescent="0.2">
      <c r="B1095" s="36" t="s">
        <v>443</v>
      </c>
      <c r="C1095" s="10" t="s">
        <v>148</v>
      </c>
      <c r="D1095" s="55">
        <v>3</v>
      </c>
      <c r="E1095" s="11">
        <v>13020.7</v>
      </c>
      <c r="F1095" s="52">
        <f t="shared" si="41"/>
        <v>39062.100000000006</v>
      </c>
    </row>
    <row r="1096" spans="1:6" s="13" customFormat="1" x14ac:dyDescent="0.2">
      <c r="A1096" s="7"/>
      <c r="B1096" s="36" t="s">
        <v>177</v>
      </c>
      <c r="C1096" s="10" t="s">
        <v>178</v>
      </c>
      <c r="D1096" s="55">
        <v>20</v>
      </c>
      <c r="E1096" s="11">
        <v>1065</v>
      </c>
      <c r="F1096" s="52">
        <f t="shared" si="41"/>
        <v>21300</v>
      </c>
    </row>
    <row r="1097" spans="1:6" x14ac:dyDescent="0.2">
      <c r="A1097" s="13"/>
      <c r="B1097" s="14" t="s">
        <v>151</v>
      </c>
      <c r="C1097" s="15"/>
      <c r="D1097" s="15"/>
      <c r="E1097" s="16"/>
      <c r="F1097" s="17">
        <f>SUM(F1085:F1096)</f>
        <v>163740</v>
      </c>
    </row>
    <row r="1098" spans="1:6" x14ac:dyDescent="0.2">
      <c r="A1098" s="2">
        <v>116</v>
      </c>
      <c r="B1098" s="3" t="s">
        <v>588</v>
      </c>
      <c r="C1098" s="4" t="s">
        <v>139</v>
      </c>
      <c r="D1098" s="3" t="s">
        <v>6</v>
      </c>
      <c r="E1098" s="5"/>
      <c r="F1098" s="6"/>
    </row>
    <row r="1099" spans="1:6" x14ac:dyDescent="0.2">
      <c r="B1099" s="10" t="s">
        <v>172</v>
      </c>
      <c r="C1099" s="10" t="s">
        <v>142</v>
      </c>
      <c r="D1099" s="10" t="s">
        <v>135</v>
      </c>
      <c r="E1099" s="11" t="s">
        <v>136</v>
      </c>
      <c r="F1099" s="11" t="s">
        <v>137</v>
      </c>
    </row>
    <row r="1100" spans="1:6" x14ac:dyDescent="0.2">
      <c r="B1100" s="36" t="s">
        <v>589</v>
      </c>
      <c r="C1100" s="10" t="s">
        <v>142</v>
      </c>
      <c r="D1100" s="55">
        <v>2.25</v>
      </c>
      <c r="E1100" s="11">
        <v>330</v>
      </c>
      <c r="F1100" s="11">
        <f t="shared" ref="F1100:F1105" si="42">D1100*E1100</f>
        <v>742.5</v>
      </c>
    </row>
    <row r="1101" spans="1:6" x14ac:dyDescent="0.2">
      <c r="B1101" s="36" t="s">
        <v>590</v>
      </c>
      <c r="C1101" s="10" t="s">
        <v>142</v>
      </c>
      <c r="D1101" s="55">
        <v>1.5</v>
      </c>
      <c r="E1101" s="11">
        <v>330</v>
      </c>
      <c r="F1101" s="11">
        <f t="shared" si="42"/>
        <v>495</v>
      </c>
    </row>
    <row r="1102" spans="1:6" x14ac:dyDescent="0.2">
      <c r="B1102" s="36" t="s">
        <v>591</v>
      </c>
      <c r="C1102" s="10" t="s">
        <v>142</v>
      </c>
      <c r="D1102" s="55">
        <v>1</v>
      </c>
      <c r="E1102" s="11">
        <v>20000</v>
      </c>
      <c r="F1102" s="11">
        <f t="shared" si="42"/>
        <v>20000</v>
      </c>
    </row>
    <row r="1103" spans="1:6" x14ac:dyDescent="0.2">
      <c r="B1103" s="36" t="s">
        <v>270</v>
      </c>
      <c r="C1103" s="10" t="s">
        <v>148</v>
      </c>
      <c r="D1103" s="55">
        <v>0.25</v>
      </c>
      <c r="E1103" s="11">
        <v>13020.7</v>
      </c>
      <c r="F1103" s="11">
        <f t="shared" si="42"/>
        <v>3255.1750000000002</v>
      </c>
    </row>
    <row r="1104" spans="1:6" x14ac:dyDescent="0.2">
      <c r="B1104" s="36" t="s">
        <v>177</v>
      </c>
      <c r="C1104" s="10" t="s">
        <v>178</v>
      </c>
      <c r="D1104" s="55">
        <v>0.5</v>
      </c>
      <c r="E1104" s="11">
        <v>1065</v>
      </c>
      <c r="F1104" s="11">
        <f t="shared" si="42"/>
        <v>532.5</v>
      </c>
    </row>
    <row r="1105" spans="1:6" s="13" customFormat="1" x14ac:dyDescent="0.2">
      <c r="A1105" s="7"/>
      <c r="B1105" s="36" t="s">
        <v>161</v>
      </c>
      <c r="C1105" s="10" t="s">
        <v>162</v>
      </c>
      <c r="D1105" s="55">
        <v>0.2</v>
      </c>
      <c r="E1105" s="11">
        <v>250</v>
      </c>
      <c r="F1105" s="11">
        <f t="shared" si="42"/>
        <v>50</v>
      </c>
    </row>
    <row r="1106" spans="1:6" x14ac:dyDescent="0.2">
      <c r="A1106" s="13"/>
      <c r="B1106" s="14" t="s">
        <v>151</v>
      </c>
      <c r="C1106" s="15"/>
      <c r="D1106" s="56"/>
      <c r="E1106" s="16"/>
      <c r="F1106" s="17">
        <f>SUM(F1100:F1105)</f>
        <v>25075.174999999999</v>
      </c>
    </row>
    <row r="1107" spans="1:6" x14ac:dyDescent="0.2">
      <c r="A1107" s="2">
        <v>117</v>
      </c>
      <c r="B1107" s="3" t="s">
        <v>592</v>
      </c>
      <c r="C1107" s="4" t="s">
        <v>452</v>
      </c>
      <c r="D1107" s="3" t="s">
        <v>140</v>
      </c>
      <c r="E1107" s="5"/>
      <c r="F1107" s="6"/>
    </row>
    <row r="1108" spans="1:6" x14ac:dyDescent="0.2">
      <c r="B1108" s="10" t="s">
        <v>172</v>
      </c>
      <c r="C1108" s="10" t="s">
        <v>142</v>
      </c>
      <c r="D1108" s="10" t="s">
        <v>135</v>
      </c>
      <c r="E1108" s="11" t="s">
        <v>136</v>
      </c>
      <c r="F1108" s="11" t="s">
        <v>137</v>
      </c>
    </row>
    <row r="1109" spans="1:6" x14ac:dyDescent="0.2">
      <c r="B1109" s="36" t="s">
        <v>593</v>
      </c>
      <c r="C1109" s="10" t="s">
        <v>142</v>
      </c>
      <c r="D1109" s="55">
        <v>0.16600000000000001</v>
      </c>
      <c r="E1109" s="11">
        <v>83200</v>
      </c>
      <c r="F1109" s="11">
        <f t="shared" ref="F1109:F1120" si="43">D1109*E1109</f>
        <v>13811.2</v>
      </c>
    </row>
    <row r="1110" spans="1:6" x14ac:dyDescent="0.2">
      <c r="B1110" s="36" t="s">
        <v>594</v>
      </c>
      <c r="C1110" s="10" t="s">
        <v>268</v>
      </c>
      <c r="D1110" s="55">
        <v>0.05</v>
      </c>
      <c r="E1110" s="11">
        <v>7036</v>
      </c>
      <c r="F1110" s="11">
        <f t="shared" si="43"/>
        <v>351.8</v>
      </c>
    </row>
    <row r="1111" spans="1:6" x14ac:dyDescent="0.2">
      <c r="B1111" s="36" t="s">
        <v>447</v>
      </c>
      <c r="C1111" s="10" t="s">
        <v>295</v>
      </c>
      <c r="D1111" s="55">
        <v>0.25</v>
      </c>
      <c r="E1111" s="11">
        <v>10600</v>
      </c>
      <c r="F1111" s="11">
        <f t="shared" si="43"/>
        <v>2650</v>
      </c>
    </row>
    <row r="1112" spans="1:6" x14ac:dyDescent="0.2">
      <c r="B1112" s="36" t="s">
        <v>450</v>
      </c>
      <c r="C1112" s="10" t="s">
        <v>295</v>
      </c>
      <c r="D1112" s="55">
        <v>0.05</v>
      </c>
      <c r="E1112" s="11">
        <v>22375</v>
      </c>
      <c r="F1112" s="11">
        <f t="shared" si="43"/>
        <v>1118.75</v>
      </c>
    </row>
    <row r="1113" spans="1:6" x14ac:dyDescent="0.2">
      <c r="B1113" s="36" t="s">
        <v>595</v>
      </c>
      <c r="C1113" s="10" t="s">
        <v>295</v>
      </c>
      <c r="D1113" s="55">
        <v>0.05</v>
      </c>
      <c r="E1113" s="11">
        <v>43500</v>
      </c>
      <c r="F1113" s="11">
        <f t="shared" si="43"/>
        <v>2175</v>
      </c>
    </row>
    <row r="1114" spans="1:6" x14ac:dyDescent="0.2">
      <c r="B1114" s="36" t="s">
        <v>596</v>
      </c>
      <c r="C1114" s="10" t="s">
        <v>148</v>
      </c>
      <c r="D1114" s="55">
        <v>2.5000000000000001E-2</v>
      </c>
      <c r="E1114" s="11">
        <v>13020.7</v>
      </c>
      <c r="F1114" s="11">
        <f t="shared" si="43"/>
        <v>325.51750000000004</v>
      </c>
    </row>
    <row r="1115" spans="1:6" x14ac:dyDescent="0.2">
      <c r="B1115" s="36" t="s">
        <v>597</v>
      </c>
      <c r="C1115" s="10" t="s">
        <v>148</v>
      </c>
      <c r="D1115" s="55">
        <v>0.25</v>
      </c>
      <c r="E1115" s="11">
        <v>13020.7</v>
      </c>
      <c r="F1115" s="11">
        <f t="shared" si="43"/>
        <v>3255.1750000000002</v>
      </c>
    </row>
    <row r="1116" spans="1:6" x14ac:dyDescent="0.2">
      <c r="B1116" s="36" t="s">
        <v>310</v>
      </c>
      <c r="C1116" s="10" t="s">
        <v>148</v>
      </c>
      <c r="D1116" s="55">
        <v>0.05</v>
      </c>
      <c r="E1116" s="11">
        <v>13020.7</v>
      </c>
      <c r="F1116" s="11">
        <f t="shared" si="43"/>
        <v>651.03500000000008</v>
      </c>
    </row>
    <row r="1117" spans="1:6" x14ac:dyDescent="0.2">
      <c r="B1117" s="36" t="s">
        <v>579</v>
      </c>
      <c r="C1117" s="10" t="s">
        <v>388</v>
      </c>
      <c r="D1117" s="55">
        <v>0.02</v>
      </c>
      <c r="E1117" s="11">
        <v>28800</v>
      </c>
      <c r="F1117" s="11">
        <f t="shared" si="43"/>
        <v>576</v>
      </c>
    </row>
    <row r="1118" spans="1:6" x14ac:dyDescent="0.2">
      <c r="B1118" s="36" t="s">
        <v>456</v>
      </c>
      <c r="C1118" s="10" t="s">
        <v>388</v>
      </c>
      <c r="D1118" s="55">
        <v>0.05</v>
      </c>
      <c r="E1118" s="11">
        <v>14000</v>
      </c>
      <c r="F1118" s="11">
        <f t="shared" si="43"/>
        <v>700</v>
      </c>
    </row>
    <row r="1119" spans="1:6" x14ac:dyDescent="0.2">
      <c r="B1119" s="36" t="s">
        <v>177</v>
      </c>
      <c r="C1119" s="10" t="s">
        <v>178</v>
      </c>
      <c r="D1119" s="55">
        <v>0.15</v>
      </c>
      <c r="E1119" s="11">
        <v>1065</v>
      </c>
      <c r="F1119" s="11">
        <f t="shared" si="43"/>
        <v>159.75</v>
      </c>
    </row>
    <row r="1120" spans="1:6" s="13" customFormat="1" x14ac:dyDescent="0.2">
      <c r="A1120" s="7"/>
      <c r="B1120" s="36" t="s">
        <v>161</v>
      </c>
      <c r="C1120" s="10" t="s">
        <v>162</v>
      </c>
      <c r="D1120" s="55">
        <v>0.1</v>
      </c>
      <c r="E1120" s="11">
        <v>250</v>
      </c>
      <c r="F1120" s="11">
        <f t="shared" si="43"/>
        <v>25</v>
      </c>
    </row>
    <row r="1121" spans="1:6" x14ac:dyDescent="0.2">
      <c r="A1121" s="13"/>
      <c r="B1121" s="14" t="s">
        <v>151</v>
      </c>
      <c r="C1121" s="15"/>
      <c r="D1121" s="15"/>
      <c r="E1121" s="16"/>
      <c r="F1121" s="17">
        <f>SUM(F1109:F1120)</f>
        <v>25799.227500000001</v>
      </c>
    </row>
    <row r="1122" spans="1:6" x14ac:dyDescent="0.2">
      <c r="A1122" s="2">
        <v>118</v>
      </c>
      <c r="B1122" s="3" t="s">
        <v>598</v>
      </c>
      <c r="C1122" s="4" t="s">
        <v>452</v>
      </c>
      <c r="D1122" s="3" t="s">
        <v>142</v>
      </c>
      <c r="E1122" s="5"/>
      <c r="F1122" s="53"/>
    </row>
    <row r="1123" spans="1:6" x14ac:dyDescent="0.2">
      <c r="B1123" s="10" t="s">
        <v>172</v>
      </c>
      <c r="C1123" s="10" t="s">
        <v>142</v>
      </c>
      <c r="D1123" s="10" t="s">
        <v>135</v>
      </c>
      <c r="E1123" s="11" t="s">
        <v>136</v>
      </c>
      <c r="F1123" s="11" t="s">
        <v>137</v>
      </c>
    </row>
    <row r="1124" spans="1:6" x14ac:dyDescent="0.2">
      <c r="B1124" s="7" t="s">
        <v>599</v>
      </c>
      <c r="C1124" s="10" t="s">
        <v>144</v>
      </c>
      <c r="D1124" s="12">
        <v>2</v>
      </c>
      <c r="E1124" s="11">
        <v>500</v>
      </c>
      <c r="F1124" s="11">
        <f t="shared" ref="F1124:F1130" si="44">D1124*E1124</f>
        <v>1000</v>
      </c>
    </row>
    <row r="1125" spans="1:6" x14ac:dyDescent="0.2">
      <c r="B1125" s="7" t="s">
        <v>600</v>
      </c>
      <c r="C1125" s="10" t="s">
        <v>140</v>
      </c>
      <c r="D1125" s="12">
        <v>12</v>
      </c>
      <c r="E1125" s="11">
        <v>3100</v>
      </c>
      <c r="F1125" s="11">
        <f t="shared" si="44"/>
        <v>37200</v>
      </c>
    </row>
    <row r="1126" spans="1:6" x14ac:dyDescent="0.2">
      <c r="B1126" s="7" t="s">
        <v>601</v>
      </c>
      <c r="C1126" s="10" t="s">
        <v>144</v>
      </c>
      <c r="D1126" s="12">
        <v>2</v>
      </c>
      <c r="E1126" s="11">
        <v>500</v>
      </c>
      <c r="F1126" s="11">
        <f t="shared" si="44"/>
        <v>1000</v>
      </c>
    </row>
    <row r="1127" spans="1:6" x14ac:dyDescent="0.2">
      <c r="B1127" s="7" t="s">
        <v>602</v>
      </c>
      <c r="C1127" s="10" t="s">
        <v>144</v>
      </c>
      <c r="D1127" s="12">
        <v>1</v>
      </c>
      <c r="E1127" s="11">
        <v>7000</v>
      </c>
      <c r="F1127" s="11">
        <f t="shared" si="44"/>
        <v>7000</v>
      </c>
    </row>
    <row r="1128" spans="1:6" x14ac:dyDescent="0.2">
      <c r="B1128" s="7" t="s">
        <v>603</v>
      </c>
      <c r="C1128" s="10" t="s">
        <v>140</v>
      </c>
      <c r="D1128" s="12">
        <v>6</v>
      </c>
      <c r="E1128" s="11">
        <v>1000</v>
      </c>
      <c r="F1128" s="11">
        <f t="shared" si="44"/>
        <v>6000</v>
      </c>
    </row>
    <row r="1129" spans="1:6" x14ac:dyDescent="0.2">
      <c r="B1129" s="7" t="s">
        <v>604</v>
      </c>
      <c r="C1129" s="10" t="s">
        <v>144</v>
      </c>
      <c r="D1129" s="12">
        <v>1</v>
      </c>
      <c r="E1129" s="11">
        <v>1000</v>
      </c>
      <c r="F1129" s="11">
        <f t="shared" si="44"/>
        <v>1000</v>
      </c>
    </row>
    <row r="1130" spans="1:6" s="13" customFormat="1" x14ac:dyDescent="0.2">
      <c r="A1130" s="7"/>
      <c r="B1130" s="7" t="s">
        <v>303</v>
      </c>
      <c r="C1130" s="10" t="s">
        <v>148</v>
      </c>
      <c r="D1130" s="12">
        <v>1</v>
      </c>
      <c r="E1130" s="11">
        <v>19531.050000000003</v>
      </c>
      <c r="F1130" s="11">
        <f t="shared" si="44"/>
        <v>19531.050000000003</v>
      </c>
    </row>
    <row r="1131" spans="1:6" x14ac:dyDescent="0.2">
      <c r="A1131" s="13"/>
      <c r="B1131" s="14" t="s">
        <v>151</v>
      </c>
      <c r="C1131" s="15"/>
      <c r="D1131" s="57"/>
      <c r="E1131" s="16"/>
      <c r="F1131" s="54">
        <f>SUM(F1124:F1130)</f>
        <v>72731.05</v>
      </c>
    </row>
    <row r="1132" spans="1:6" x14ac:dyDescent="0.2">
      <c r="A1132" s="2">
        <v>119</v>
      </c>
      <c r="B1132" s="3" t="s">
        <v>605</v>
      </c>
      <c r="C1132" s="4" t="s">
        <v>452</v>
      </c>
      <c r="D1132" s="3" t="s">
        <v>140</v>
      </c>
      <c r="E1132" s="5"/>
      <c r="F1132" s="6"/>
    </row>
    <row r="1133" spans="1:6" x14ac:dyDescent="0.2">
      <c r="B1133" s="10" t="s">
        <v>172</v>
      </c>
      <c r="C1133" s="10" t="s">
        <v>142</v>
      </c>
      <c r="D1133" s="10" t="s">
        <v>135</v>
      </c>
      <c r="E1133" s="11" t="s">
        <v>136</v>
      </c>
      <c r="F1133" s="11" t="s">
        <v>137</v>
      </c>
    </row>
    <row r="1134" spans="1:6" x14ac:dyDescent="0.2">
      <c r="B1134" s="36" t="s">
        <v>593</v>
      </c>
      <c r="C1134" s="10" t="s">
        <v>142</v>
      </c>
      <c r="D1134" s="55">
        <v>0.16600000000000001</v>
      </c>
      <c r="E1134" s="11">
        <v>63000</v>
      </c>
      <c r="F1134" s="11">
        <f t="shared" ref="F1134:F1145" si="45">D1134*E1134</f>
        <v>10458</v>
      </c>
    </row>
    <row r="1135" spans="1:6" x14ac:dyDescent="0.2">
      <c r="B1135" s="36" t="s">
        <v>594</v>
      </c>
      <c r="C1135" s="10" t="s">
        <v>268</v>
      </c>
      <c r="D1135" s="55">
        <v>0.05</v>
      </c>
      <c r="E1135" s="11">
        <v>7036</v>
      </c>
      <c r="F1135" s="11">
        <f t="shared" si="45"/>
        <v>351.8</v>
      </c>
    </row>
    <row r="1136" spans="1:6" x14ac:dyDescent="0.2">
      <c r="B1136" s="36" t="s">
        <v>447</v>
      </c>
      <c r="C1136" s="10" t="s">
        <v>295</v>
      </c>
      <c r="D1136" s="55">
        <v>0.25</v>
      </c>
      <c r="E1136" s="11">
        <v>10600</v>
      </c>
      <c r="F1136" s="11">
        <f t="shared" si="45"/>
        <v>2650</v>
      </c>
    </row>
    <row r="1137" spans="1:6" x14ac:dyDescent="0.2">
      <c r="B1137" s="36" t="s">
        <v>450</v>
      </c>
      <c r="C1137" s="10" t="s">
        <v>295</v>
      </c>
      <c r="D1137" s="55">
        <v>0.05</v>
      </c>
      <c r="E1137" s="11">
        <v>22375</v>
      </c>
      <c r="F1137" s="11">
        <f t="shared" si="45"/>
        <v>1118.75</v>
      </c>
    </row>
    <row r="1138" spans="1:6" x14ac:dyDescent="0.2">
      <c r="B1138" s="36" t="s">
        <v>595</v>
      </c>
      <c r="C1138" s="10" t="s">
        <v>295</v>
      </c>
      <c r="D1138" s="55">
        <v>0.05</v>
      </c>
      <c r="E1138" s="11">
        <v>43500</v>
      </c>
      <c r="F1138" s="11">
        <f t="shared" si="45"/>
        <v>2175</v>
      </c>
    </row>
    <row r="1139" spans="1:6" x14ac:dyDescent="0.2">
      <c r="B1139" s="36" t="s">
        <v>596</v>
      </c>
      <c r="C1139" s="10" t="s">
        <v>148</v>
      </c>
      <c r="D1139" s="55">
        <v>2.5000000000000001E-2</v>
      </c>
      <c r="E1139" s="11">
        <v>13020.7</v>
      </c>
      <c r="F1139" s="11">
        <f t="shared" si="45"/>
        <v>325.51750000000004</v>
      </c>
    </row>
    <row r="1140" spans="1:6" x14ac:dyDescent="0.2">
      <c r="B1140" s="36" t="s">
        <v>597</v>
      </c>
      <c r="C1140" s="10" t="s">
        <v>148</v>
      </c>
      <c r="D1140" s="55">
        <v>0.25</v>
      </c>
      <c r="E1140" s="11">
        <v>13020.7</v>
      </c>
      <c r="F1140" s="11">
        <f t="shared" si="45"/>
        <v>3255.1750000000002</v>
      </c>
    </row>
    <row r="1141" spans="1:6" x14ac:dyDescent="0.2">
      <c r="B1141" s="36" t="s">
        <v>310</v>
      </c>
      <c r="C1141" s="10" t="s">
        <v>148</v>
      </c>
      <c r="D1141" s="55">
        <v>0.05</v>
      </c>
      <c r="E1141" s="11">
        <v>13020.7</v>
      </c>
      <c r="F1141" s="11">
        <f t="shared" si="45"/>
        <v>651.03500000000008</v>
      </c>
    </row>
    <row r="1142" spans="1:6" x14ac:dyDescent="0.2">
      <c r="B1142" s="36" t="s">
        <v>579</v>
      </c>
      <c r="C1142" s="10" t="s">
        <v>388</v>
      </c>
      <c r="D1142" s="55">
        <v>0.02</v>
      </c>
      <c r="E1142" s="11">
        <v>28800</v>
      </c>
      <c r="F1142" s="11">
        <f t="shared" si="45"/>
        <v>576</v>
      </c>
    </row>
    <row r="1143" spans="1:6" x14ac:dyDescent="0.2">
      <c r="B1143" s="36" t="s">
        <v>456</v>
      </c>
      <c r="C1143" s="10" t="s">
        <v>388</v>
      </c>
      <c r="D1143" s="55">
        <v>0.05</v>
      </c>
      <c r="E1143" s="11">
        <v>14000</v>
      </c>
      <c r="F1143" s="11">
        <f t="shared" si="45"/>
        <v>700</v>
      </c>
    </row>
    <row r="1144" spans="1:6" x14ac:dyDescent="0.2">
      <c r="B1144" s="36" t="s">
        <v>177</v>
      </c>
      <c r="C1144" s="10" t="s">
        <v>178</v>
      </c>
      <c r="D1144" s="55">
        <v>0.15</v>
      </c>
      <c r="E1144" s="11">
        <v>1065</v>
      </c>
      <c r="F1144" s="11">
        <f t="shared" si="45"/>
        <v>159.75</v>
      </c>
    </row>
    <row r="1145" spans="1:6" s="13" customFormat="1" x14ac:dyDescent="0.2">
      <c r="A1145" s="7"/>
      <c r="B1145" s="36" t="s">
        <v>161</v>
      </c>
      <c r="C1145" s="10" t="s">
        <v>162</v>
      </c>
      <c r="D1145" s="55">
        <v>0.1</v>
      </c>
      <c r="E1145" s="11">
        <v>250</v>
      </c>
      <c r="F1145" s="11">
        <f t="shared" si="45"/>
        <v>25</v>
      </c>
    </row>
    <row r="1146" spans="1:6" x14ac:dyDescent="0.2">
      <c r="A1146" s="13"/>
      <c r="B1146" s="14" t="s">
        <v>151</v>
      </c>
      <c r="C1146" s="15"/>
      <c r="D1146" s="15"/>
      <c r="E1146" s="16"/>
      <c r="F1146" s="17">
        <f>SUM(F1134:F1145)</f>
        <v>22446.0275</v>
      </c>
    </row>
    <row r="1147" spans="1:6" x14ac:dyDescent="0.2">
      <c r="A1147" s="2">
        <v>120</v>
      </c>
      <c r="B1147" s="3" t="s">
        <v>606</v>
      </c>
      <c r="C1147" s="4" t="s">
        <v>139</v>
      </c>
      <c r="D1147" s="3" t="s">
        <v>6</v>
      </c>
      <c r="E1147" s="5"/>
      <c r="F1147" s="6"/>
    </row>
    <row r="1148" spans="1:6" x14ac:dyDescent="0.2">
      <c r="B1148" s="10" t="s">
        <v>172</v>
      </c>
      <c r="C1148" s="10" t="s">
        <v>142</v>
      </c>
      <c r="D1148" s="10" t="s">
        <v>135</v>
      </c>
      <c r="E1148" s="11" t="s">
        <v>136</v>
      </c>
      <c r="F1148" s="11" t="s">
        <v>137</v>
      </c>
    </row>
    <row r="1149" spans="1:6" x14ac:dyDescent="0.2">
      <c r="B1149" s="36" t="s">
        <v>607</v>
      </c>
      <c r="C1149" s="10" t="s">
        <v>295</v>
      </c>
      <c r="D1149" s="55">
        <v>0.08</v>
      </c>
      <c r="E1149" s="11">
        <v>70000</v>
      </c>
      <c r="F1149" s="11">
        <f>D1149*E1149</f>
        <v>5600</v>
      </c>
    </row>
    <row r="1150" spans="1:6" x14ac:dyDescent="0.2">
      <c r="B1150" s="36" t="s">
        <v>310</v>
      </c>
      <c r="C1150" s="10" t="s">
        <v>148</v>
      </c>
      <c r="D1150" s="55">
        <v>0.3</v>
      </c>
      <c r="E1150" s="11">
        <v>19531.050000000003</v>
      </c>
      <c r="F1150" s="11">
        <f>D1150*E1150</f>
        <v>5859.3150000000005</v>
      </c>
    </row>
    <row r="1151" spans="1:6" x14ac:dyDescent="0.2">
      <c r="B1151" s="36" t="s">
        <v>177</v>
      </c>
      <c r="C1151" s="10" t="s">
        <v>178</v>
      </c>
      <c r="D1151" s="55">
        <v>0.05</v>
      </c>
      <c r="E1151" s="11">
        <v>5000</v>
      </c>
      <c r="F1151" s="11">
        <f>D1151*E1151</f>
        <v>250</v>
      </c>
    </row>
    <row r="1152" spans="1:6" s="13" customFormat="1" x14ac:dyDescent="0.2">
      <c r="A1152" s="7"/>
      <c r="B1152" s="36" t="s">
        <v>263</v>
      </c>
      <c r="C1152" s="10" t="s">
        <v>162</v>
      </c>
      <c r="D1152" s="55">
        <v>1</v>
      </c>
      <c r="E1152" s="11">
        <v>1600</v>
      </c>
      <c r="F1152" s="11">
        <f>D1152*E1152</f>
        <v>1600</v>
      </c>
    </row>
    <row r="1153" spans="1:6" x14ac:dyDescent="0.2">
      <c r="A1153" s="13"/>
      <c r="B1153" s="14" t="s">
        <v>151</v>
      </c>
      <c r="C1153" s="15"/>
      <c r="D1153" s="15"/>
      <c r="E1153" s="16"/>
      <c r="F1153" s="17">
        <f>SUM(F1149:F1152)</f>
        <v>13309.315000000001</v>
      </c>
    </row>
    <row r="1154" spans="1:6" x14ac:dyDescent="0.2">
      <c r="A1154" s="2">
        <v>121</v>
      </c>
      <c r="B1154" s="19" t="s">
        <v>608</v>
      </c>
      <c r="C1154" s="20" t="s">
        <v>139</v>
      </c>
      <c r="D1154" s="21" t="s">
        <v>6</v>
      </c>
      <c r="E1154" s="22"/>
      <c r="F1154" s="58"/>
    </row>
    <row r="1155" spans="1:6" ht="13.5" customHeight="1" x14ac:dyDescent="0.25">
      <c r="B1155" s="24" t="s">
        <v>172</v>
      </c>
      <c r="C1155" s="25" t="s">
        <v>142</v>
      </c>
      <c r="D1155" s="26" t="s">
        <v>173</v>
      </c>
      <c r="E1155" s="27" t="s">
        <v>136</v>
      </c>
      <c r="F1155" s="59"/>
    </row>
    <row r="1156" spans="1:6" ht="13.5" customHeight="1" x14ac:dyDescent="0.25">
      <c r="B1156" s="24" t="s">
        <v>609</v>
      </c>
      <c r="C1156" s="25" t="s">
        <v>142</v>
      </c>
      <c r="D1156" s="26">
        <v>1</v>
      </c>
      <c r="E1156" s="27">
        <v>2500</v>
      </c>
      <c r="F1156" s="59">
        <f>D1156*E1156</f>
        <v>2500</v>
      </c>
    </row>
    <row r="1157" spans="1:6" ht="13.5" customHeight="1" x14ac:dyDescent="0.25">
      <c r="B1157" s="24" t="s">
        <v>488</v>
      </c>
      <c r="C1157" s="25" t="s">
        <v>489</v>
      </c>
      <c r="D1157" s="26">
        <v>0.05</v>
      </c>
      <c r="E1157" s="27">
        <v>1850</v>
      </c>
      <c r="F1157" s="59">
        <f>D1157*E1157</f>
        <v>92.5</v>
      </c>
    </row>
    <row r="1158" spans="1:6" ht="13.5" customHeight="1" x14ac:dyDescent="0.25">
      <c r="B1158" s="24" t="s">
        <v>477</v>
      </c>
      <c r="C1158" s="25" t="s">
        <v>142</v>
      </c>
      <c r="D1158" s="26">
        <v>0.5</v>
      </c>
      <c r="E1158" s="27">
        <v>5000</v>
      </c>
      <c r="F1158" s="59">
        <f>D1158*E1158</f>
        <v>2500</v>
      </c>
    </row>
    <row r="1159" spans="1:6" ht="13.5" customHeight="1" x14ac:dyDescent="0.25">
      <c r="B1159" s="24" t="s">
        <v>610</v>
      </c>
      <c r="C1159" s="25" t="s">
        <v>155</v>
      </c>
      <c r="D1159" s="26">
        <v>0.08</v>
      </c>
      <c r="E1159" s="27">
        <v>326029</v>
      </c>
      <c r="F1159" s="59">
        <f>D1159*E1159</f>
        <v>26082.32</v>
      </c>
    </row>
    <row r="1160" spans="1:6" ht="13.5" customHeight="1" x14ac:dyDescent="0.25">
      <c r="B1160" s="24" t="s">
        <v>471</v>
      </c>
      <c r="C1160" s="25" t="s">
        <v>148</v>
      </c>
      <c r="D1160" s="26">
        <v>0.3</v>
      </c>
      <c r="E1160" s="27">
        <v>32551.75</v>
      </c>
      <c r="F1160" s="59">
        <f>D1160*E1160</f>
        <v>9765.5249999999996</v>
      </c>
    </row>
    <row r="1161" spans="1:6" s="13" customFormat="1" ht="13.5" customHeight="1" x14ac:dyDescent="0.25">
      <c r="A1161" s="7"/>
      <c r="B1161" s="24" t="s">
        <v>177</v>
      </c>
      <c r="C1161" s="25" t="s">
        <v>178</v>
      </c>
      <c r="D1161" s="26"/>
      <c r="E1161" s="27"/>
      <c r="F1161" s="59">
        <v>500</v>
      </c>
    </row>
    <row r="1162" spans="1:6" x14ac:dyDescent="0.2">
      <c r="A1162" s="13"/>
      <c r="B1162" s="14" t="s">
        <v>151</v>
      </c>
      <c r="C1162" s="60"/>
      <c r="D1162" s="60"/>
      <c r="E1162" s="61"/>
      <c r="F1162" s="62">
        <f>SUM(F1156:F1161)</f>
        <v>41440.345000000001</v>
      </c>
    </row>
    <row r="1163" spans="1:6" x14ac:dyDescent="0.2">
      <c r="A1163" s="2">
        <v>122</v>
      </c>
      <c r="B1163" s="19" t="s">
        <v>611</v>
      </c>
      <c r="C1163" s="20" t="s">
        <v>139</v>
      </c>
      <c r="D1163" s="21" t="s">
        <v>140</v>
      </c>
      <c r="E1163" s="22"/>
      <c r="F1163" s="58"/>
    </row>
    <row r="1164" spans="1:6" ht="15" x14ac:dyDescent="0.25">
      <c r="B1164" s="24" t="s">
        <v>172</v>
      </c>
      <c r="C1164" s="25" t="s">
        <v>142</v>
      </c>
      <c r="D1164" s="26" t="s">
        <v>173</v>
      </c>
      <c r="E1164" s="27" t="s">
        <v>136</v>
      </c>
      <c r="F1164" s="59"/>
    </row>
    <row r="1165" spans="1:6" ht="15" x14ac:dyDescent="0.25">
      <c r="B1165" s="24" t="s">
        <v>612</v>
      </c>
      <c r="C1165" s="25" t="s">
        <v>155</v>
      </c>
      <c r="D1165" s="26">
        <v>0.11</v>
      </c>
      <c r="E1165" s="27">
        <v>326029</v>
      </c>
      <c r="F1165" s="59">
        <f>D1165*E1165</f>
        <v>35863.19</v>
      </c>
    </row>
    <row r="1166" spans="1:6" ht="15" x14ac:dyDescent="0.25">
      <c r="B1166" s="24" t="s">
        <v>471</v>
      </c>
      <c r="C1166" s="25" t="s">
        <v>148</v>
      </c>
      <c r="D1166" s="26">
        <v>1</v>
      </c>
      <c r="E1166" s="27">
        <v>32551.75</v>
      </c>
      <c r="F1166" s="59">
        <f>D1166*E1166</f>
        <v>32551.75</v>
      </c>
    </row>
    <row r="1167" spans="1:6" ht="15" x14ac:dyDescent="0.25">
      <c r="B1167" s="24" t="s">
        <v>613</v>
      </c>
      <c r="C1167" s="25" t="s">
        <v>388</v>
      </c>
      <c r="D1167" s="26">
        <v>0.03</v>
      </c>
      <c r="E1167" s="27">
        <v>60000</v>
      </c>
      <c r="F1167" s="59">
        <f>D1167*E1167</f>
        <v>1800</v>
      </c>
    </row>
    <row r="1168" spans="1:6" ht="15" x14ac:dyDescent="0.25">
      <c r="B1168" s="24" t="s">
        <v>177</v>
      </c>
      <c r="C1168" s="25" t="s">
        <v>178</v>
      </c>
      <c r="D1168" s="26"/>
      <c r="E1168" s="27"/>
      <c r="F1168" s="59">
        <v>500</v>
      </c>
    </row>
    <row r="1169" spans="1:6" s="13" customFormat="1" ht="15" x14ac:dyDescent="0.25">
      <c r="A1169" s="7"/>
      <c r="B1169" s="24" t="s">
        <v>614</v>
      </c>
      <c r="C1169" s="25" t="s">
        <v>388</v>
      </c>
      <c r="D1169" s="26">
        <v>0.82</v>
      </c>
      <c r="E1169" s="27">
        <v>800</v>
      </c>
      <c r="F1169" s="59">
        <f>D1169*E1169</f>
        <v>656</v>
      </c>
    </row>
    <row r="1170" spans="1:6" x14ac:dyDescent="0.2">
      <c r="A1170" s="13"/>
      <c r="B1170" s="14" t="s">
        <v>151</v>
      </c>
      <c r="C1170" s="60"/>
      <c r="D1170" s="60"/>
      <c r="E1170" s="61"/>
      <c r="F1170" s="62">
        <f>SUM(F1165:F1169)</f>
        <v>71370.94</v>
      </c>
    </row>
    <row r="1171" spans="1:6" x14ac:dyDescent="0.2">
      <c r="A1171" s="2">
        <v>123</v>
      </c>
      <c r="B1171" s="41" t="s">
        <v>615</v>
      </c>
      <c r="C1171" s="20" t="s">
        <v>139</v>
      </c>
      <c r="D1171" s="21" t="s">
        <v>140</v>
      </c>
      <c r="E1171" s="22"/>
      <c r="F1171" s="58"/>
    </row>
    <row r="1172" spans="1:6" ht="15" x14ac:dyDescent="0.25">
      <c r="B1172" s="40" t="s">
        <v>172</v>
      </c>
      <c r="C1172" s="25" t="s">
        <v>142</v>
      </c>
      <c r="D1172" s="26" t="s">
        <v>173</v>
      </c>
      <c r="E1172" s="27" t="s">
        <v>136</v>
      </c>
      <c r="F1172" s="59"/>
    </row>
    <row r="1173" spans="1:6" ht="15" x14ac:dyDescent="0.25">
      <c r="B1173" s="24" t="s">
        <v>616</v>
      </c>
      <c r="C1173" s="25" t="s">
        <v>142</v>
      </c>
      <c r="D1173" s="26">
        <v>0.02</v>
      </c>
      <c r="E1173" s="27">
        <v>21000</v>
      </c>
      <c r="F1173" s="59">
        <f>D1173*E1173</f>
        <v>420</v>
      </c>
    </row>
    <row r="1174" spans="1:6" ht="15" x14ac:dyDescent="0.25">
      <c r="B1174" s="24" t="s">
        <v>255</v>
      </c>
      <c r="C1174" s="25" t="s">
        <v>142</v>
      </c>
      <c r="D1174" s="26">
        <v>0.02</v>
      </c>
      <c r="E1174" s="27">
        <v>56156.76</v>
      </c>
      <c r="F1174" s="59">
        <f>D1174*E1174</f>
        <v>1123.1352000000002</v>
      </c>
    </row>
    <row r="1175" spans="1:6" ht="15" x14ac:dyDescent="0.25">
      <c r="B1175" s="24" t="s">
        <v>617</v>
      </c>
      <c r="C1175" s="25" t="s">
        <v>142</v>
      </c>
      <c r="D1175" s="26">
        <v>1</v>
      </c>
      <c r="E1175" s="27">
        <v>8819</v>
      </c>
      <c r="F1175" s="59">
        <f>D1175*E1175</f>
        <v>8819</v>
      </c>
    </row>
    <row r="1176" spans="1:6" ht="15" x14ac:dyDescent="0.25">
      <c r="B1176" s="24" t="s">
        <v>618</v>
      </c>
      <c r="C1176" s="25" t="s">
        <v>140</v>
      </c>
      <c r="D1176" s="26">
        <v>1</v>
      </c>
      <c r="E1176" s="27">
        <v>11747.333333333334</v>
      </c>
      <c r="F1176" s="59">
        <f>D1176*E1176</f>
        <v>11747.333333333334</v>
      </c>
    </row>
    <row r="1177" spans="1:6" s="13" customFormat="1" ht="15" x14ac:dyDescent="0.25">
      <c r="A1177" s="7"/>
      <c r="B1177" s="24" t="s">
        <v>222</v>
      </c>
      <c r="C1177" s="25" t="s">
        <v>148</v>
      </c>
      <c r="D1177" s="26">
        <v>0.121</v>
      </c>
      <c r="E1177" s="27">
        <v>13020.7</v>
      </c>
      <c r="F1177" s="59">
        <f>D1177*E1177</f>
        <v>1575.5047</v>
      </c>
    </row>
    <row r="1178" spans="1:6" x14ac:dyDescent="0.2">
      <c r="A1178" s="13"/>
      <c r="B1178" s="14" t="s">
        <v>151</v>
      </c>
      <c r="C1178" s="60"/>
      <c r="D1178" s="60"/>
      <c r="E1178" s="61"/>
      <c r="F1178" s="62">
        <f>SUM(F1173:F1177)</f>
        <v>23684.973233333334</v>
      </c>
    </row>
    <row r="1179" spans="1:6" x14ac:dyDescent="0.2">
      <c r="A1179" s="2">
        <v>124</v>
      </c>
      <c r="B1179" s="41" t="s">
        <v>619</v>
      </c>
      <c r="C1179" s="20" t="s">
        <v>139</v>
      </c>
      <c r="D1179" s="21" t="s">
        <v>140</v>
      </c>
      <c r="E1179" s="22"/>
      <c r="F1179" s="58"/>
    </row>
    <row r="1180" spans="1:6" ht="15" x14ac:dyDescent="0.25">
      <c r="B1180" s="63" t="s">
        <v>172</v>
      </c>
      <c r="C1180" s="25" t="s">
        <v>142</v>
      </c>
      <c r="D1180" s="26" t="s">
        <v>173</v>
      </c>
      <c r="E1180" s="27" t="s">
        <v>136</v>
      </c>
      <c r="F1180" s="59"/>
    </row>
    <row r="1181" spans="1:6" ht="15" x14ac:dyDescent="0.25">
      <c r="B1181" s="24" t="s">
        <v>616</v>
      </c>
      <c r="C1181" s="25" t="s">
        <v>142</v>
      </c>
      <c r="D1181" s="26">
        <v>0.02</v>
      </c>
      <c r="E1181" s="27">
        <v>21000</v>
      </c>
      <c r="F1181" s="59">
        <f>D1181*E1181</f>
        <v>420</v>
      </c>
    </row>
    <row r="1182" spans="1:6" ht="15" x14ac:dyDescent="0.25">
      <c r="B1182" s="24" t="s">
        <v>255</v>
      </c>
      <c r="C1182" s="25" t="s">
        <v>142</v>
      </c>
      <c r="D1182" s="26">
        <v>0.02</v>
      </c>
      <c r="E1182" s="27">
        <v>56156.76</v>
      </c>
      <c r="F1182" s="59">
        <f>D1182*E1182</f>
        <v>1123.1352000000002</v>
      </c>
    </row>
    <row r="1183" spans="1:6" ht="15" x14ac:dyDescent="0.25">
      <c r="B1183" s="24" t="s">
        <v>620</v>
      </c>
      <c r="C1183" s="25" t="s">
        <v>142</v>
      </c>
      <c r="D1183" s="26">
        <v>1</v>
      </c>
      <c r="E1183" s="27">
        <v>4807</v>
      </c>
      <c r="F1183" s="59">
        <f>D1183*E1183</f>
        <v>4807</v>
      </c>
    </row>
    <row r="1184" spans="1:6" ht="15" x14ac:dyDescent="0.25">
      <c r="B1184" s="24" t="s">
        <v>621</v>
      </c>
      <c r="C1184" s="25" t="s">
        <v>140</v>
      </c>
      <c r="D1184" s="26">
        <v>1</v>
      </c>
      <c r="E1184" s="27">
        <v>6812.666666666667</v>
      </c>
      <c r="F1184" s="59">
        <f>D1184*E1184</f>
        <v>6812.666666666667</v>
      </c>
    </row>
    <row r="1185" spans="1:6" s="13" customFormat="1" ht="15" x14ac:dyDescent="0.25">
      <c r="A1185" s="7"/>
      <c r="B1185" s="24" t="s">
        <v>222</v>
      </c>
      <c r="C1185" s="25" t="s">
        <v>148</v>
      </c>
      <c r="D1185" s="26">
        <v>0.121</v>
      </c>
      <c r="E1185" s="27">
        <v>13020.7</v>
      </c>
      <c r="F1185" s="59">
        <f>D1185*E1185</f>
        <v>1575.5047</v>
      </c>
    </row>
    <row r="1186" spans="1:6" x14ac:dyDescent="0.2">
      <c r="A1186" s="13"/>
      <c r="B1186" s="14" t="s">
        <v>151</v>
      </c>
      <c r="C1186" s="60"/>
      <c r="D1186" s="60"/>
      <c r="E1186" s="61"/>
      <c r="F1186" s="62">
        <f>SUM(F1181:F1185)</f>
        <v>14738.306566666668</v>
      </c>
    </row>
    <row r="1187" spans="1:6" x14ac:dyDescent="0.2">
      <c r="A1187" s="2">
        <v>125</v>
      </c>
      <c r="B1187" s="19" t="s">
        <v>622</v>
      </c>
      <c r="C1187" s="20" t="s">
        <v>139</v>
      </c>
      <c r="D1187" s="21" t="s">
        <v>140</v>
      </c>
      <c r="E1187" s="44"/>
      <c r="F1187" s="58"/>
    </row>
    <row r="1188" spans="1:6" ht="15" x14ac:dyDescent="0.25">
      <c r="B1188" s="24" t="s">
        <v>172</v>
      </c>
      <c r="C1188" s="25" t="s">
        <v>142</v>
      </c>
      <c r="D1188" s="26" t="s">
        <v>173</v>
      </c>
      <c r="E1188" s="27" t="s">
        <v>136</v>
      </c>
      <c r="F1188" s="59"/>
    </row>
    <row r="1189" spans="1:6" ht="15" x14ac:dyDescent="0.25">
      <c r="B1189" s="24" t="s">
        <v>174</v>
      </c>
      <c r="C1189" s="25" t="s">
        <v>148</v>
      </c>
      <c r="D1189" s="26">
        <v>0.5</v>
      </c>
      <c r="E1189" s="27">
        <v>6510.35</v>
      </c>
      <c r="F1189" s="59">
        <f>D1189*E1189</f>
        <v>3255.1750000000002</v>
      </c>
    </row>
    <row r="1190" spans="1:6" ht="15" x14ac:dyDescent="0.25">
      <c r="B1190" s="24" t="s">
        <v>175</v>
      </c>
      <c r="C1190" s="25" t="s">
        <v>176</v>
      </c>
      <c r="D1190" s="26">
        <v>2.5999999999999999E-2</v>
      </c>
      <c r="E1190" s="27">
        <v>40000</v>
      </c>
      <c r="F1190" s="59">
        <f>D1190*E1190</f>
        <v>1040</v>
      </c>
    </row>
    <row r="1191" spans="1:6" s="13" customFormat="1" ht="15" x14ac:dyDescent="0.25">
      <c r="A1191" s="7"/>
      <c r="B1191" s="24" t="s">
        <v>177</v>
      </c>
      <c r="C1191" s="25" t="s">
        <v>178</v>
      </c>
      <c r="D1191" s="26">
        <v>0.1</v>
      </c>
      <c r="E1191" s="27">
        <v>1065</v>
      </c>
      <c r="F1191" s="59">
        <f>D1191*E1191</f>
        <v>106.5</v>
      </c>
    </row>
    <row r="1192" spans="1:6" x14ac:dyDescent="0.2">
      <c r="A1192" s="13"/>
      <c r="B1192" s="14" t="s">
        <v>151</v>
      </c>
      <c r="C1192" s="29"/>
      <c r="D1192" s="30"/>
      <c r="E1192" s="31"/>
      <c r="F1192" s="64">
        <f>SUM(F1189:F1191)</f>
        <v>4401.6750000000002</v>
      </c>
    </row>
    <row r="1193" spans="1:6" x14ac:dyDescent="0.2">
      <c r="A1193" s="2">
        <v>126</v>
      </c>
      <c r="B1193" s="19" t="s">
        <v>623</v>
      </c>
      <c r="C1193" s="20" t="s">
        <v>139</v>
      </c>
      <c r="D1193" s="21" t="s">
        <v>142</v>
      </c>
      <c r="E1193" s="44"/>
      <c r="F1193" s="44"/>
    </row>
    <row r="1194" spans="1:6" x14ac:dyDescent="0.2">
      <c r="B1194" s="24" t="s">
        <v>172</v>
      </c>
      <c r="C1194" s="25" t="s">
        <v>142</v>
      </c>
      <c r="D1194" s="26" t="s">
        <v>173</v>
      </c>
      <c r="E1194" s="27" t="s">
        <v>136</v>
      </c>
      <c r="F1194" s="27"/>
    </row>
    <row r="1195" spans="1:6" x14ac:dyDescent="0.2">
      <c r="B1195" s="24" t="s">
        <v>624</v>
      </c>
      <c r="C1195" s="25" t="s">
        <v>293</v>
      </c>
      <c r="D1195" s="39">
        <v>0.01</v>
      </c>
      <c r="E1195" s="27">
        <v>710</v>
      </c>
      <c r="F1195" s="27">
        <f>D1195*E1195</f>
        <v>7.1000000000000005</v>
      </c>
    </row>
    <row r="1196" spans="1:6" x14ac:dyDescent="0.2">
      <c r="B1196" s="24" t="s">
        <v>625</v>
      </c>
      <c r="C1196" s="25" t="s">
        <v>626</v>
      </c>
      <c r="D1196" s="39">
        <v>0.01</v>
      </c>
      <c r="E1196" s="27">
        <v>43800</v>
      </c>
      <c r="F1196" s="27">
        <f>D1196*E1196</f>
        <v>438</v>
      </c>
    </row>
    <row r="1197" spans="1:6" x14ac:dyDescent="0.2">
      <c r="B1197" s="24" t="s">
        <v>447</v>
      </c>
      <c r="C1197" s="25" t="s">
        <v>295</v>
      </c>
      <c r="D1197" s="39">
        <v>1.4999999999999999E-2</v>
      </c>
      <c r="E1197" s="27">
        <v>10700</v>
      </c>
      <c r="F1197" s="27">
        <f>D1197*E1197</f>
        <v>160.5</v>
      </c>
    </row>
    <row r="1198" spans="1:6" x14ac:dyDescent="0.2">
      <c r="B1198" s="24" t="s">
        <v>310</v>
      </c>
      <c r="C1198" s="25" t="s">
        <v>148</v>
      </c>
      <c r="D1198" s="39">
        <v>0.28000000000000003</v>
      </c>
      <c r="E1198" s="27">
        <v>19531.050000000003</v>
      </c>
      <c r="F1198" s="27">
        <f>D1198*E1198</f>
        <v>5468.6940000000013</v>
      </c>
    </row>
    <row r="1199" spans="1:6" s="13" customFormat="1" x14ac:dyDescent="0.2">
      <c r="A1199" s="7"/>
      <c r="B1199" s="24" t="s">
        <v>177</v>
      </c>
      <c r="C1199" s="25" t="s">
        <v>178</v>
      </c>
      <c r="D1199" s="39">
        <v>0.15</v>
      </c>
      <c r="E1199" s="27">
        <v>1065</v>
      </c>
      <c r="F1199" s="27">
        <f>D1199*E1199</f>
        <v>159.75</v>
      </c>
    </row>
    <row r="1200" spans="1:6" x14ac:dyDescent="0.2">
      <c r="A1200" s="13"/>
      <c r="B1200" s="14" t="s">
        <v>151</v>
      </c>
      <c r="C1200" s="29"/>
      <c r="D1200" s="30"/>
      <c r="E1200" s="31"/>
      <c r="F1200" s="42">
        <f>SUM(F1195:F1199)</f>
        <v>6234.0440000000017</v>
      </c>
    </row>
    <row r="1201" spans="1:6" x14ac:dyDescent="0.2">
      <c r="A1201" s="2">
        <v>127</v>
      </c>
      <c r="B1201" s="41" t="s">
        <v>627</v>
      </c>
      <c r="C1201" s="20" t="s">
        <v>139</v>
      </c>
      <c r="D1201" s="21" t="s">
        <v>6</v>
      </c>
      <c r="E1201" s="22"/>
      <c r="F1201" s="44"/>
    </row>
    <row r="1202" spans="1:6" x14ac:dyDescent="0.2">
      <c r="B1202" s="40" t="s">
        <v>172</v>
      </c>
      <c r="C1202" s="25" t="s">
        <v>142</v>
      </c>
      <c r="D1202" s="39" t="s">
        <v>298</v>
      </c>
      <c r="E1202" s="27" t="s">
        <v>299</v>
      </c>
      <c r="F1202" s="27"/>
    </row>
    <row r="1203" spans="1:6" x14ac:dyDescent="0.2">
      <c r="B1203" s="40" t="s">
        <v>567</v>
      </c>
      <c r="C1203" s="25" t="s">
        <v>293</v>
      </c>
      <c r="D1203" s="39">
        <v>1.5</v>
      </c>
      <c r="E1203" s="27">
        <v>800</v>
      </c>
      <c r="F1203" s="27">
        <f t="shared" ref="F1203:F1211" si="46">D1203*E1203</f>
        <v>1200</v>
      </c>
    </row>
    <row r="1204" spans="1:6" x14ac:dyDescent="0.2">
      <c r="B1204" s="40" t="s">
        <v>568</v>
      </c>
      <c r="C1204" s="25" t="s">
        <v>6</v>
      </c>
      <c r="D1204" s="39">
        <v>0.6</v>
      </c>
      <c r="E1204" s="27">
        <v>24500</v>
      </c>
      <c r="F1204" s="27">
        <f t="shared" si="46"/>
        <v>14700</v>
      </c>
    </row>
    <row r="1205" spans="1:6" x14ac:dyDescent="0.2">
      <c r="B1205" s="40" t="s">
        <v>453</v>
      </c>
      <c r="C1205" s="25" t="s">
        <v>268</v>
      </c>
      <c r="D1205" s="39">
        <v>0.06</v>
      </c>
      <c r="E1205" s="27">
        <v>5970</v>
      </c>
      <c r="F1205" s="27">
        <f t="shared" si="46"/>
        <v>358.2</v>
      </c>
    </row>
    <row r="1206" spans="1:6" x14ac:dyDescent="0.2">
      <c r="B1206" s="40" t="s">
        <v>569</v>
      </c>
      <c r="C1206" s="25" t="s">
        <v>142</v>
      </c>
      <c r="D1206" s="39">
        <v>0.4</v>
      </c>
      <c r="E1206" s="27">
        <v>7590</v>
      </c>
      <c r="F1206" s="27">
        <f t="shared" si="46"/>
        <v>3036</v>
      </c>
    </row>
    <row r="1207" spans="1:6" x14ac:dyDescent="0.2">
      <c r="B1207" s="40" t="s">
        <v>570</v>
      </c>
      <c r="C1207" s="25" t="s">
        <v>142</v>
      </c>
      <c r="D1207" s="39">
        <v>0.9</v>
      </c>
      <c r="E1207" s="27">
        <v>67138.48</v>
      </c>
      <c r="F1207" s="27">
        <f t="shared" si="46"/>
        <v>60424.631999999998</v>
      </c>
    </row>
    <row r="1208" spans="1:6" x14ac:dyDescent="0.2">
      <c r="B1208" s="40" t="s">
        <v>450</v>
      </c>
      <c r="C1208" s="25" t="s">
        <v>295</v>
      </c>
      <c r="D1208" s="39">
        <v>0.05</v>
      </c>
      <c r="E1208" s="27">
        <v>22375</v>
      </c>
      <c r="F1208" s="27">
        <f t="shared" si="46"/>
        <v>1118.75</v>
      </c>
    </row>
    <row r="1209" spans="1:6" x14ac:dyDescent="0.2">
      <c r="B1209" s="40" t="s">
        <v>433</v>
      </c>
      <c r="C1209" s="25" t="s">
        <v>434</v>
      </c>
      <c r="D1209" s="39">
        <v>0.05</v>
      </c>
      <c r="E1209" s="27">
        <v>52000</v>
      </c>
      <c r="F1209" s="27">
        <f t="shared" si="46"/>
        <v>2600</v>
      </c>
    </row>
    <row r="1210" spans="1:6" x14ac:dyDescent="0.2">
      <c r="B1210" s="40" t="s">
        <v>443</v>
      </c>
      <c r="C1210" s="25" t="s">
        <v>148</v>
      </c>
      <c r="D1210" s="39">
        <v>2.5</v>
      </c>
      <c r="E1210" s="27">
        <v>13020.7</v>
      </c>
      <c r="F1210" s="27">
        <f t="shared" si="46"/>
        <v>32551.75</v>
      </c>
    </row>
    <row r="1211" spans="1:6" s="13" customFormat="1" x14ac:dyDescent="0.2">
      <c r="A1211" s="7"/>
      <c r="B1211" s="40" t="s">
        <v>177</v>
      </c>
      <c r="C1211" s="25" t="s">
        <v>178</v>
      </c>
      <c r="D1211" s="39">
        <v>17.5</v>
      </c>
      <c r="E1211" s="27">
        <v>1065</v>
      </c>
      <c r="F1211" s="27">
        <f t="shared" si="46"/>
        <v>18637.5</v>
      </c>
    </row>
    <row r="1212" spans="1:6" x14ac:dyDescent="0.2">
      <c r="A1212" s="13"/>
      <c r="B1212" s="14" t="s">
        <v>151</v>
      </c>
      <c r="C1212" s="15"/>
      <c r="D1212" s="15"/>
      <c r="E1212" s="16"/>
      <c r="F1212" s="17">
        <f>SUM(F1203:F1211)</f>
        <v>134626.83199999999</v>
      </c>
    </row>
    <row r="1213" spans="1:6" x14ac:dyDescent="0.2">
      <c r="A1213" s="2">
        <v>128</v>
      </c>
      <c r="B1213" s="19" t="s">
        <v>628</v>
      </c>
      <c r="C1213" s="20" t="s">
        <v>139</v>
      </c>
      <c r="D1213" s="21" t="s">
        <v>142</v>
      </c>
      <c r="E1213" s="44"/>
      <c r="F1213" s="23"/>
    </row>
    <row r="1214" spans="1:6" ht="15" x14ac:dyDescent="0.25">
      <c r="B1214" s="24" t="s">
        <v>172</v>
      </c>
      <c r="C1214" s="25" t="s">
        <v>142</v>
      </c>
      <c r="D1214" s="26" t="s">
        <v>173</v>
      </c>
      <c r="E1214" s="27" t="s">
        <v>136</v>
      </c>
      <c r="F1214" s="28"/>
    </row>
    <row r="1215" spans="1:6" ht="15" x14ac:dyDescent="0.25">
      <c r="B1215" s="24" t="s">
        <v>629</v>
      </c>
      <c r="C1215" s="25" t="s">
        <v>293</v>
      </c>
      <c r="D1215" s="26">
        <v>0.5</v>
      </c>
      <c r="E1215" s="27">
        <v>900</v>
      </c>
      <c r="F1215" s="28">
        <f t="shared" ref="F1215:F1224" si="47">D1215*E1215</f>
        <v>450</v>
      </c>
    </row>
    <row r="1216" spans="1:6" ht="15" x14ac:dyDescent="0.25">
      <c r="B1216" s="24" t="s">
        <v>630</v>
      </c>
      <c r="C1216" s="25" t="s">
        <v>6</v>
      </c>
      <c r="D1216" s="26">
        <v>0.27</v>
      </c>
      <c r="E1216" s="27">
        <v>22800</v>
      </c>
      <c r="F1216" s="28">
        <f t="shared" si="47"/>
        <v>6156</v>
      </c>
    </row>
    <row r="1217" spans="1:6" ht="15" x14ac:dyDescent="0.25">
      <c r="B1217" s="24" t="s">
        <v>631</v>
      </c>
      <c r="C1217" s="25" t="s">
        <v>489</v>
      </c>
      <c r="D1217" s="26">
        <v>0.1</v>
      </c>
      <c r="E1217" s="27">
        <v>2531.12</v>
      </c>
      <c r="F1217" s="28">
        <f t="shared" si="47"/>
        <v>253.11199999999999</v>
      </c>
    </row>
    <row r="1218" spans="1:6" ht="15" x14ac:dyDescent="0.25">
      <c r="B1218" s="24" t="s">
        <v>632</v>
      </c>
      <c r="C1218" s="25" t="s">
        <v>142</v>
      </c>
      <c r="D1218" s="26">
        <v>0.5</v>
      </c>
      <c r="E1218" s="27">
        <v>880</v>
      </c>
      <c r="F1218" s="28">
        <f t="shared" si="47"/>
        <v>440</v>
      </c>
    </row>
    <row r="1219" spans="1:6" ht="15" x14ac:dyDescent="0.25">
      <c r="B1219" s="24" t="s">
        <v>633</v>
      </c>
      <c r="C1219" s="25" t="s">
        <v>634</v>
      </c>
      <c r="D1219" s="26">
        <v>8</v>
      </c>
      <c r="E1219" s="27">
        <v>3500</v>
      </c>
      <c r="F1219" s="28">
        <f t="shared" si="47"/>
        <v>28000</v>
      </c>
    </row>
    <row r="1220" spans="1:6" ht="15" x14ac:dyDescent="0.25">
      <c r="B1220" s="24" t="s">
        <v>635</v>
      </c>
      <c r="C1220" s="25" t="s">
        <v>6</v>
      </c>
      <c r="D1220" s="26">
        <v>0.5</v>
      </c>
      <c r="E1220" s="27">
        <v>36519</v>
      </c>
      <c r="F1220" s="28">
        <f t="shared" si="47"/>
        <v>18259.5</v>
      </c>
    </row>
    <row r="1221" spans="1:6" ht="15" x14ac:dyDescent="0.25">
      <c r="B1221" s="24" t="s">
        <v>561</v>
      </c>
      <c r="C1221" s="25" t="s">
        <v>148</v>
      </c>
      <c r="D1221" s="26">
        <v>0.5</v>
      </c>
      <c r="E1221" s="27">
        <v>13020.7</v>
      </c>
      <c r="F1221" s="28">
        <f t="shared" si="47"/>
        <v>6510.35</v>
      </c>
    </row>
    <row r="1222" spans="1:6" ht="15" x14ac:dyDescent="0.25">
      <c r="B1222" s="24" t="s">
        <v>597</v>
      </c>
      <c r="C1222" s="25" t="s">
        <v>148</v>
      </c>
      <c r="D1222" s="26">
        <v>0.5</v>
      </c>
      <c r="E1222" s="27">
        <v>13020.7</v>
      </c>
      <c r="F1222" s="28">
        <f t="shared" si="47"/>
        <v>6510.35</v>
      </c>
    </row>
    <row r="1223" spans="1:6" ht="15" x14ac:dyDescent="0.25">
      <c r="B1223" s="24" t="s">
        <v>310</v>
      </c>
      <c r="C1223" s="25" t="s">
        <v>148</v>
      </c>
      <c r="D1223" s="26">
        <v>1</v>
      </c>
      <c r="E1223" s="27">
        <v>13020.7</v>
      </c>
      <c r="F1223" s="28">
        <f t="shared" si="47"/>
        <v>13020.7</v>
      </c>
    </row>
    <row r="1224" spans="1:6" s="13" customFormat="1" ht="15" x14ac:dyDescent="0.25">
      <c r="A1224" s="7"/>
      <c r="B1224" s="24" t="s">
        <v>177</v>
      </c>
      <c r="C1224" s="25" t="s">
        <v>178</v>
      </c>
      <c r="D1224" s="26">
        <v>0.5</v>
      </c>
      <c r="E1224" s="27">
        <v>1065</v>
      </c>
      <c r="F1224" s="28">
        <f t="shared" si="47"/>
        <v>532.5</v>
      </c>
    </row>
    <row r="1225" spans="1:6" x14ac:dyDescent="0.2">
      <c r="A1225" s="13"/>
      <c r="B1225" s="14" t="s">
        <v>151</v>
      </c>
      <c r="C1225" s="15"/>
      <c r="D1225" s="15"/>
      <c r="E1225" s="16"/>
      <c r="F1225" s="17">
        <f>SUM(F1215:F1224)</f>
        <v>80132.512000000002</v>
      </c>
    </row>
    <row r="1226" spans="1:6" x14ac:dyDescent="0.2">
      <c r="A1226" s="2">
        <v>129</v>
      </c>
      <c r="B1226" s="43" t="s">
        <v>636</v>
      </c>
      <c r="C1226" s="20" t="s">
        <v>139</v>
      </c>
      <c r="D1226" s="21" t="s">
        <v>6</v>
      </c>
      <c r="E1226" s="22"/>
      <c r="F1226" s="23"/>
    </row>
    <row r="1227" spans="1:6" ht="15" x14ac:dyDescent="0.25">
      <c r="B1227" s="38" t="s">
        <v>172</v>
      </c>
      <c r="C1227" s="25" t="s">
        <v>142</v>
      </c>
      <c r="D1227" s="26" t="s">
        <v>173</v>
      </c>
      <c r="E1227" s="27" t="s">
        <v>136</v>
      </c>
      <c r="F1227" s="28"/>
    </row>
    <row r="1228" spans="1:6" ht="15" x14ac:dyDescent="0.25">
      <c r="B1228" s="24" t="s">
        <v>637</v>
      </c>
      <c r="C1228" s="25" t="s">
        <v>142</v>
      </c>
      <c r="D1228" s="26">
        <v>0.15</v>
      </c>
      <c r="E1228" s="27">
        <v>6554</v>
      </c>
      <c r="F1228" s="28">
        <f t="shared" ref="F1228:F1238" si="48">D1228*E1228</f>
        <v>983.09999999999991</v>
      </c>
    </row>
    <row r="1229" spans="1:6" ht="15" x14ac:dyDescent="0.25">
      <c r="B1229" s="24" t="s">
        <v>638</v>
      </c>
      <c r="C1229" s="25" t="s">
        <v>142</v>
      </c>
      <c r="D1229" s="26">
        <v>0.38500000000000001</v>
      </c>
      <c r="E1229" s="27">
        <v>7930</v>
      </c>
      <c r="F1229" s="28">
        <f t="shared" si="48"/>
        <v>3053.05</v>
      </c>
    </row>
    <row r="1230" spans="1:6" ht="15" x14ac:dyDescent="0.25">
      <c r="B1230" s="24" t="s">
        <v>639</v>
      </c>
      <c r="C1230" s="25" t="s">
        <v>142</v>
      </c>
      <c r="D1230" s="26">
        <v>0.76</v>
      </c>
      <c r="E1230" s="27">
        <v>7500.56</v>
      </c>
      <c r="F1230" s="28">
        <f t="shared" si="48"/>
        <v>5700.4256000000005</v>
      </c>
    </row>
    <row r="1231" spans="1:6" ht="15" x14ac:dyDescent="0.25">
      <c r="B1231" s="24" t="s">
        <v>640</v>
      </c>
      <c r="C1231" s="25" t="s">
        <v>489</v>
      </c>
      <c r="D1231" s="26">
        <v>0.05</v>
      </c>
      <c r="E1231" s="27">
        <v>3600</v>
      </c>
      <c r="F1231" s="28">
        <f t="shared" si="48"/>
        <v>180</v>
      </c>
    </row>
    <row r="1232" spans="1:6" ht="15" x14ac:dyDescent="0.25">
      <c r="B1232" s="24" t="s">
        <v>641</v>
      </c>
      <c r="C1232" s="25" t="s">
        <v>142</v>
      </c>
      <c r="D1232" s="26">
        <v>5.9</v>
      </c>
      <c r="E1232" s="27">
        <v>160</v>
      </c>
      <c r="F1232" s="28">
        <f t="shared" si="48"/>
        <v>944</v>
      </c>
    </row>
    <row r="1233" spans="1:6" ht="15" x14ac:dyDescent="0.25">
      <c r="B1233" s="24" t="s">
        <v>543</v>
      </c>
      <c r="C1233" s="25" t="s">
        <v>249</v>
      </c>
      <c r="D1233" s="26">
        <v>0.35</v>
      </c>
      <c r="E1233" s="27">
        <v>2170</v>
      </c>
      <c r="F1233" s="28">
        <f t="shared" si="48"/>
        <v>759.5</v>
      </c>
    </row>
    <row r="1234" spans="1:6" ht="15" x14ac:dyDescent="0.25">
      <c r="B1234" s="24" t="s">
        <v>642</v>
      </c>
      <c r="C1234" s="25" t="s">
        <v>148</v>
      </c>
      <c r="D1234" s="26">
        <v>0.35</v>
      </c>
      <c r="E1234" s="27">
        <v>13020.7</v>
      </c>
      <c r="F1234" s="28">
        <f t="shared" si="48"/>
        <v>4557.2449999999999</v>
      </c>
    </row>
    <row r="1235" spans="1:6" ht="15" x14ac:dyDescent="0.25">
      <c r="B1235" s="24" t="s">
        <v>597</v>
      </c>
      <c r="C1235" s="25" t="s">
        <v>148</v>
      </c>
      <c r="D1235" s="26">
        <v>0.5</v>
      </c>
      <c r="E1235" s="27">
        <v>13020.7</v>
      </c>
      <c r="F1235" s="28">
        <f t="shared" si="48"/>
        <v>6510.35</v>
      </c>
    </row>
    <row r="1236" spans="1:6" ht="15" x14ac:dyDescent="0.25">
      <c r="B1236" s="24" t="s">
        <v>177</v>
      </c>
      <c r="C1236" s="25" t="s">
        <v>178</v>
      </c>
      <c r="D1236" s="26">
        <v>1</v>
      </c>
      <c r="E1236" s="27">
        <v>1065</v>
      </c>
      <c r="F1236" s="28">
        <f t="shared" si="48"/>
        <v>1065</v>
      </c>
    </row>
    <row r="1237" spans="1:6" ht="15" x14ac:dyDescent="0.25">
      <c r="B1237" s="24" t="s">
        <v>161</v>
      </c>
      <c r="C1237" s="25" t="s">
        <v>162</v>
      </c>
      <c r="D1237" s="26">
        <v>0.1</v>
      </c>
      <c r="E1237" s="27">
        <v>250</v>
      </c>
      <c r="F1237" s="28">
        <f t="shared" si="48"/>
        <v>25</v>
      </c>
    </row>
    <row r="1238" spans="1:6" s="13" customFormat="1" ht="15" x14ac:dyDescent="0.25">
      <c r="A1238" s="7"/>
      <c r="B1238" s="24" t="s">
        <v>643</v>
      </c>
      <c r="C1238" s="25" t="s">
        <v>388</v>
      </c>
      <c r="D1238" s="26">
        <v>0.1</v>
      </c>
      <c r="E1238" s="27">
        <v>45</v>
      </c>
      <c r="F1238" s="28">
        <f t="shared" si="48"/>
        <v>4.5</v>
      </c>
    </row>
    <row r="1239" spans="1:6" x14ac:dyDescent="0.2">
      <c r="A1239" s="13"/>
      <c r="B1239" s="14" t="s">
        <v>151</v>
      </c>
      <c r="C1239" s="15"/>
      <c r="D1239" s="15"/>
      <c r="E1239" s="16"/>
      <c r="F1239" s="17">
        <f>SUM(F1228:F1238)</f>
        <v>23782.170599999998</v>
      </c>
    </row>
    <row r="1240" spans="1:6" x14ac:dyDescent="0.2">
      <c r="A1240" s="2">
        <v>130</v>
      </c>
      <c r="B1240" s="41" t="s">
        <v>644</v>
      </c>
      <c r="C1240" s="20" t="s">
        <v>139</v>
      </c>
      <c r="D1240" s="21" t="s">
        <v>140</v>
      </c>
      <c r="E1240" s="22"/>
      <c r="F1240" s="22"/>
    </row>
    <row r="1241" spans="1:6" x14ac:dyDescent="0.2">
      <c r="B1241" s="38" t="s">
        <v>172</v>
      </c>
      <c r="C1241" s="25" t="s">
        <v>142</v>
      </c>
      <c r="D1241" s="26" t="s">
        <v>173</v>
      </c>
      <c r="E1241" s="27" t="s">
        <v>136</v>
      </c>
      <c r="F1241" s="27"/>
    </row>
    <row r="1242" spans="1:6" x14ac:dyDescent="0.2">
      <c r="B1242" s="40" t="s">
        <v>624</v>
      </c>
      <c r="C1242" s="25" t="s">
        <v>293</v>
      </c>
      <c r="D1242" s="39">
        <v>0.16</v>
      </c>
      <c r="E1242" s="27">
        <v>1500</v>
      </c>
      <c r="F1242" s="27">
        <f>D1242*E1242</f>
        <v>240</v>
      </c>
    </row>
    <row r="1243" spans="1:6" x14ac:dyDescent="0.2">
      <c r="B1243" s="40" t="s">
        <v>625</v>
      </c>
      <c r="C1243" s="25" t="s">
        <v>626</v>
      </c>
      <c r="D1243" s="39">
        <v>1.4999999999999999E-2</v>
      </c>
      <c r="E1243" s="27">
        <v>50000</v>
      </c>
      <c r="F1243" s="27">
        <f>D1243*E1243</f>
        <v>750</v>
      </c>
    </row>
    <row r="1244" spans="1:6" x14ac:dyDescent="0.2">
      <c r="B1244" s="40" t="s">
        <v>447</v>
      </c>
      <c r="C1244" s="25" t="s">
        <v>295</v>
      </c>
      <c r="D1244" s="39">
        <v>0.01</v>
      </c>
      <c r="E1244" s="27">
        <v>12500</v>
      </c>
      <c r="F1244" s="27">
        <f>D1244*E1244</f>
        <v>125</v>
      </c>
    </row>
    <row r="1245" spans="1:6" x14ac:dyDescent="0.2">
      <c r="B1245" s="40" t="s">
        <v>310</v>
      </c>
      <c r="C1245" s="25" t="s">
        <v>148</v>
      </c>
      <c r="D1245" s="39">
        <v>0.06</v>
      </c>
      <c r="E1245" s="27">
        <v>19531.050000000003</v>
      </c>
      <c r="F1245" s="27">
        <f>D1245*E1245</f>
        <v>1171.8630000000001</v>
      </c>
    </row>
    <row r="1246" spans="1:6" s="13" customFormat="1" x14ac:dyDescent="0.2">
      <c r="A1246" s="7"/>
      <c r="B1246" s="40" t="s">
        <v>177</v>
      </c>
      <c r="C1246" s="25" t="s">
        <v>178</v>
      </c>
      <c r="D1246" s="39">
        <v>0.03</v>
      </c>
      <c r="E1246" s="27">
        <v>2500</v>
      </c>
      <c r="F1246" s="27">
        <f>D1246*E1246</f>
        <v>75</v>
      </c>
    </row>
    <row r="1247" spans="1:6" x14ac:dyDescent="0.2">
      <c r="A1247" s="13"/>
      <c r="B1247" s="14" t="s">
        <v>151</v>
      </c>
      <c r="C1247" s="29"/>
      <c r="D1247" s="30"/>
      <c r="E1247" s="31"/>
      <c r="F1247" s="42">
        <f>SUM(F1242:F1246)</f>
        <v>2361.8630000000003</v>
      </c>
    </row>
    <row r="1248" spans="1:6" x14ac:dyDescent="0.2">
      <c r="A1248" s="2">
        <v>131</v>
      </c>
      <c r="B1248" s="41" t="s">
        <v>645</v>
      </c>
      <c r="C1248" s="20" t="s">
        <v>139</v>
      </c>
      <c r="D1248" s="21" t="s">
        <v>140</v>
      </c>
      <c r="E1248" s="22"/>
      <c r="F1248" s="44"/>
    </row>
    <row r="1249" spans="1:6" x14ac:dyDescent="0.2">
      <c r="B1249" s="38" t="s">
        <v>172</v>
      </c>
      <c r="C1249" s="25" t="s">
        <v>142</v>
      </c>
      <c r="D1249" s="26" t="s">
        <v>173</v>
      </c>
      <c r="E1249" s="27" t="s">
        <v>136</v>
      </c>
      <c r="F1249" s="27"/>
    </row>
    <row r="1250" spans="1:6" x14ac:dyDescent="0.2">
      <c r="B1250" s="40" t="s">
        <v>624</v>
      </c>
      <c r="C1250" s="25" t="s">
        <v>293</v>
      </c>
      <c r="D1250" s="39">
        <v>0.16</v>
      </c>
      <c r="E1250" s="27">
        <v>1500</v>
      </c>
      <c r="F1250" s="27">
        <f t="shared" ref="F1250:F1255" si="49">D1250*E1250</f>
        <v>240</v>
      </c>
    </row>
    <row r="1251" spans="1:6" x14ac:dyDescent="0.2">
      <c r="B1251" s="40" t="s">
        <v>625</v>
      </c>
      <c r="C1251" s="25" t="s">
        <v>626</v>
      </c>
      <c r="D1251" s="39">
        <v>1.4999999999999999E-2</v>
      </c>
      <c r="E1251" s="27">
        <v>50000</v>
      </c>
      <c r="F1251" s="27">
        <f t="shared" si="49"/>
        <v>750</v>
      </c>
    </row>
    <row r="1252" spans="1:6" x14ac:dyDescent="0.2">
      <c r="B1252" s="40" t="s">
        <v>447</v>
      </c>
      <c r="C1252" s="25" t="s">
        <v>295</v>
      </c>
      <c r="D1252" s="39">
        <v>0.01</v>
      </c>
      <c r="E1252" s="27">
        <v>12500</v>
      </c>
      <c r="F1252" s="27">
        <f t="shared" si="49"/>
        <v>125</v>
      </c>
    </row>
    <row r="1253" spans="1:6" x14ac:dyDescent="0.2">
      <c r="B1253" s="40" t="s">
        <v>310</v>
      </c>
      <c r="C1253" s="25" t="s">
        <v>148</v>
      </c>
      <c r="D1253" s="39">
        <v>0.08</v>
      </c>
      <c r="E1253" s="27">
        <v>19531.050000000003</v>
      </c>
      <c r="F1253" s="27">
        <f t="shared" si="49"/>
        <v>1562.4840000000004</v>
      </c>
    </row>
    <row r="1254" spans="1:6" x14ac:dyDescent="0.2">
      <c r="B1254" s="40" t="s">
        <v>177</v>
      </c>
      <c r="C1254" s="25" t="s">
        <v>178</v>
      </c>
      <c r="D1254" s="39">
        <v>0.03</v>
      </c>
      <c r="E1254" s="27">
        <v>2500</v>
      </c>
      <c r="F1254" s="27">
        <f t="shared" si="49"/>
        <v>75</v>
      </c>
    </row>
    <row r="1255" spans="1:6" s="13" customFormat="1" ht="15" x14ac:dyDescent="0.25">
      <c r="A1255" s="7"/>
      <c r="B1255" s="24" t="s">
        <v>646</v>
      </c>
      <c r="C1255" s="25" t="s">
        <v>162</v>
      </c>
      <c r="D1255" s="26">
        <v>1</v>
      </c>
      <c r="E1255" s="27">
        <v>1600</v>
      </c>
      <c r="F1255" s="28">
        <f t="shared" si="49"/>
        <v>1600</v>
      </c>
    </row>
    <row r="1256" spans="1:6" x14ac:dyDescent="0.2">
      <c r="A1256" s="13"/>
      <c r="B1256" s="14" t="s">
        <v>151</v>
      </c>
      <c r="C1256" s="15"/>
      <c r="D1256" s="15"/>
      <c r="E1256" s="16"/>
      <c r="F1256" s="42">
        <f>SUM(F1250:F1255)</f>
        <v>4352.4840000000004</v>
      </c>
    </row>
    <row r="1257" spans="1:6" x14ac:dyDescent="0.2">
      <c r="A1257" s="2">
        <v>132</v>
      </c>
      <c r="B1257" s="41" t="s">
        <v>647</v>
      </c>
      <c r="C1257" s="20" t="s">
        <v>139</v>
      </c>
      <c r="D1257" s="21" t="s">
        <v>6</v>
      </c>
      <c r="E1257" s="22"/>
      <c r="F1257" s="22"/>
    </row>
    <row r="1258" spans="1:6" x14ac:dyDescent="0.2">
      <c r="B1258" s="38" t="s">
        <v>172</v>
      </c>
      <c r="C1258" s="25" t="s">
        <v>142</v>
      </c>
      <c r="D1258" s="26" t="s">
        <v>173</v>
      </c>
      <c r="E1258" s="27" t="s">
        <v>136</v>
      </c>
      <c r="F1258" s="27"/>
    </row>
    <row r="1259" spans="1:6" x14ac:dyDescent="0.2">
      <c r="B1259" s="40" t="s">
        <v>624</v>
      </c>
      <c r="C1259" s="25" t="s">
        <v>293</v>
      </c>
      <c r="D1259" s="39">
        <v>2E-3</v>
      </c>
      <c r="E1259" s="27">
        <v>1200</v>
      </c>
      <c r="F1259" s="27">
        <f>D1259*E1259</f>
        <v>2.4</v>
      </c>
    </row>
    <row r="1260" spans="1:6" x14ac:dyDescent="0.2">
      <c r="B1260" s="40" t="s">
        <v>625</v>
      </c>
      <c r="C1260" s="25" t="s">
        <v>626</v>
      </c>
      <c r="D1260" s="39">
        <v>4.4999999999999998E-2</v>
      </c>
      <c r="E1260" s="27">
        <v>54000</v>
      </c>
      <c r="F1260" s="27">
        <f>D1260*E1260</f>
        <v>2430</v>
      </c>
    </row>
    <row r="1261" spans="1:6" x14ac:dyDescent="0.2">
      <c r="B1261" s="40" t="s">
        <v>447</v>
      </c>
      <c r="C1261" s="25" t="s">
        <v>295</v>
      </c>
      <c r="D1261" s="39">
        <v>0.02</v>
      </c>
      <c r="E1261" s="27">
        <v>12500</v>
      </c>
      <c r="F1261" s="27">
        <f>D1261*E1261</f>
        <v>250</v>
      </c>
    </row>
    <row r="1262" spans="1:6" x14ac:dyDescent="0.2">
      <c r="B1262" s="40" t="s">
        <v>310</v>
      </c>
      <c r="C1262" s="25" t="s">
        <v>148</v>
      </c>
      <c r="D1262" s="39">
        <v>0.3</v>
      </c>
      <c r="E1262" s="27">
        <v>19531.050000000003</v>
      </c>
      <c r="F1262" s="27">
        <f>D1262*E1262</f>
        <v>5859.3150000000005</v>
      </c>
    </row>
    <row r="1263" spans="1:6" s="13" customFormat="1" x14ac:dyDescent="0.2">
      <c r="A1263" s="7"/>
      <c r="B1263" s="40" t="s">
        <v>177</v>
      </c>
      <c r="C1263" s="25" t="s">
        <v>178</v>
      </c>
      <c r="D1263" s="39">
        <v>0.03</v>
      </c>
      <c r="E1263" s="27">
        <v>2500</v>
      </c>
      <c r="F1263" s="27">
        <f>D1263*E1263</f>
        <v>75</v>
      </c>
    </row>
    <row r="1264" spans="1:6" x14ac:dyDescent="0.2">
      <c r="A1264" s="13"/>
      <c r="B1264" s="14" t="s">
        <v>151</v>
      </c>
      <c r="C1264" s="15"/>
      <c r="D1264" s="15"/>
      <c r="E1264" s="16"/>
      <c r="F1264" s="17">
        <f>SUM(F1259:F1263)</f>
        <v>8616.7150000000001</v>
      </c>
    </row>
    <row r="1265" spans="1:9" x14ac:dyDescent="0.2">
      <c r="A1265" s="2">
        <v>133</v>
      </c>
      <c r="B1265" s="41" t="s">
        <v>648</v>
      </c>
      <c r="C1265" s="20" t="s">
        <v>139</v>
      </c>
      <c r="D1265" s="21" t="s">
        <v>140</v>
      </c>
      <c r="E1265" s="22"/>
      <c r="F1265" s="22"/>
    </row>
    <row r="1266" spans="1:9" x14ac:dyDescent="0.2">
      <c r="B1266" s="38" t="s">
        <v>172</v>
      </c>
      <c r="C1266" s="25" t="s">
        <v>142</v>
      </c>
      <c r="D1266" s="26" t="s">
        <v>173</v>
      </c>
      <c r="E1266" s="27" t="s">
        <v>136</v>
      </c>
      <c r="F1266" s="65"/>
    </row>
    <row r="1267" spans="1:9" x14ac:dyDescent="0.2">
      <c r="B1267" s="40" t="s">
        <v>624</v>
      </c>
      <c r="C1267" s="25" t="s">
        <v>293</v>
      </c>
      <c r="D1267" s="39">
        <v>0.45</v>
      </c>
      <c r="E1267" s="27">
        <v>710</v>
      </c>
      <c r="F1267" s="27">
        <f t="shared" ref="F1267:F1273" si="50">D1267*E1267</f>
        <v>319.5</v>
      </c>
    </row>
    <row r="1268" spans="1:9" x14ac:dyDescent="0.2">
      <c r="B1268" s="40" t="s">
        <v>625</v>
      </c>
      <c r="C1268" s="25" t="s">
        <v>626</v>
      </c>
      <c r="D1268" s="39">
        <v>0.06</v>
      </c>
      <c r="E1268" s="27">
        <v>50000</v>
      </c>
      <c r="F1268" s="27">
        <f t="shared" si="50"/>
        <v>3000</v>
      </c>
    </row>
    <row r="1269" spans="1:9" x14ac:dyDescent="0.2">
      <c r="B1269" s="40" t="s">
        <v>447</v>
      </c>
      <c r="C1269" s="25" t="s">
        <v>295</v>
      </c>
      <c r="D1269" s="39">
        <v>0.04</v>
      </c>
      <c r="E1269" s="27">
        <v>12500</v>
      </c>
      <c r="F1269" s="27">
        <f t="shared" si="50"/>
        <v>500</v>
      </c>
    </row>
    <row r="1270" spans="1:9" x14ac:dyDescent="0.2">
      <c r="B1270" s="40" t="s">
        <v>576</v>
      </c>
      <c r="C1270" s="25" t="s">
        <v>295</v>
      </c>
      <c r="D1270" s="39">
        <v>1.2E-2</v>
      </c>
      <c r="E1270" s="27">
        <v>27500</v>
      </c>
      <c r="F1270" s="27">
        <f t="shared" si="50"/>
        <v>330</v>
      </c>
    </row>
    <row r="1271" spans="1:9" x14ac:dyDescent="0.2">
      <c r="B1271" s="40" t="s">
        <v>174</v>
      </c>
      <c r="C1271" s="25" t="s">
        <v>148</v>
      </c>
      <c r="D1271" s="39">
        <v>0.01</v>
      </c>
      <c r="E1271" s="27">
        <v>6510.35</v>
      </c>
      <c r="F1271" s="27">
        <f t="shared" si="50"/>
        <v>65.103500000000011</v>
      </c>
    </row>
    <row r="1272" spans="1:9" x14ac:dyDescent="0.2">
      <c r="B1272" s="40" t="s">
        <v>310</v>
      </c>
      <c r="C1272" s="25" t="s">
        <v>148</v>
      </c>
      <c r="D1272" s="39">
        <v>0.18</v>
      </c>
      <c r="E1272" s="27">
        <v>19531.050000000003</v>
      </c>
      <c r="F1272" s="27">
        <f t="shared" si="50"/>
        <v>3515.5890000000004</v>
      </c>
    </row>
    <row r="1273" spans="1:9" s="13" customFormat="1" x14ac:dyDescent="0.2">
      <c r="A1273" s="7"/>
      <c r="B1273" s="40" t="s">
        <v>177</v>
      </c>
      <c r="C1273" s="25" t="s">
        <v>178</v>
      </c>
      <c r="D1273" s="39">
        <v>0.1</v>
      </c>
      <c r="E1273" s="27">
        <v>2500</v>
      </c>
      <c r="F1273" s="27">
        <f t="shared" si="50"/>
        <v>250</v>
      </c>
    </row>
    <row r="1274" spans="1:9" x14ac:dyDescent="0.2">
      <c r="A1274" s="13"/>
      <c r="B1274" s="14" t="s">
        <v>151</v>
      </c>
      <c r="C1274" s="29"/>
      <c r="D1274" s="30"/>
      <c r="E1274" s="31"/>
      <c r="F1274" s="42">
        <f>SUM(F1267:F1273)</f>
        <v>7980.192500000001</v>
      </c>
    </row>
    <row r="1275" spans="1:9" x14ac:dyDescent="0.2">
      <c r="A1275" s="2">
        <v>134</v>
      </c>
      <c r="B1275" s="41" t="s">
        <v>649</v>
      </c>
      <c r="C1275" s="20" t="s">
        <v>139</v>
      </c>
      <c r="D1275" s="21" t="s">
        <v>6</v>
      </c>
      <c r="E1275" s="22"/>
      <c r="F1275" s="22"/>
      <c r="H1275" s="55"/>
      <c r="I1275" s="11"/>
    </row>
    <row r="1276" spans="1:9" x14ac:dyDescent="0.2">
      <c r="B1276" s="40" t="s">
        <v>172</v>
      </c>
      <c r="C1276" s="25" t="s">
        <v>142</v>
      </c>
      <c r="D1276" s="39" t="s">
        <v>298</v>
      </c>
      <c r="E1276" s="27" t="s">
        <v>299</v>
      </c>
      <c r="F1276" s="27"/>
      <c r="H1276" s="55"/>
      <c r="I1276" s="11"/>
    </row>
    <row r="1277" spans="1:9" x14ac:dyDescent="0.2">
      <c r="B1277" s="40" t="s">
        <v>607</v>
      </c>
      <c r="C1277" s="25" t="s">
        <v>295</v>
      </c>
      <c r="D1277" s="39">
        <v>0.05</v>
      </c>
      <c r="E1277" s="27">
        <v>70000</v>
      </c>
      <c r="F1277" s="27">
        <f>D1277*E1277</f>
        <v>3500</v>
      </c>
      <c r="H1277" s="55"/>
      <c r="I1277" s="11"/>
    </row>
    <row r="1278" spans="1:9" x14ac:dyDescent="0.2">
      <c r="B1278" s="40" t="s">
        <v>310</v>
      </c>
      <c r="C1278" s="25" t="s">
        <v>148</v>
      </c>
      <c r="D1278" s="39">
        <v>0.2</v>
      </c>
      <c r="E1278" s="27">
        <v>19531.050000000003</v>
      </c>
      <c r="F1278" s="27">
        <f>D1278*E1278</f>
        <v>3906.2100000000009</v>
      </c>
      <c r="H1278" s="55"/>
      <c r="I1278" s="11"/>
    </row>
    <row r="1279" spans="1:9" x14ac:dyDescent="0.2">
      <c r="B1279" s="40" t="s">
        <v>177</v>
      </c>
      <c r="C1279" s="25" t="s">
        <v>178</v>
      </c>
      <c r="D1279" s="39">
        <v>0.05</v>
      </c>
      <c r="E1279" s="27">
        <v>5000</v>
      </c>
      <c r="F1279" s="27">
        <f>D1279*E1279</f>
        <v>250</v>
      </c>
    </row>
    <row r="1280" spans="1:9" s="13" customFormat="1" x14ac:dyDescent="0.2">
      <c r="A1280" s="7"/>
      <c r="B1280" s="36" t="s">
        <v>263</v>
      </c>
      <c r="C1280" s="25" t="s">
        <v>162</v>
      </c>
      <c r="D1280" s="39">
        <v>1</v>
      </c>
      <c r="E1280" s="27">
        <v>1600</v>
      </c>
      <c r="F1280" s="27">
        <f>D1280*E1280</f>
        <v>1600</v>
      </c>
    </row>
    <row r="1281" spans="1:6" x14ac:dyDescent="0.2">
      <c r="A1281" s="13"/>
      <c r="B1281" s="14" t="s">
        <v>151</v>
      </c>
      <c r="C1281" s="15"/>
      <c r="D1281" s="15"/>
      <c r="E1281" s="16"/>
      <c r="F1281" s="17">
        <f>SUM(F1277:F1280)</f>
        <v>9256.2100000000009</v>
      </c>
    </row>
    <row r="1282" spans="1:6" x14ac:dyDescent="0.2">
      <c r="A1282" s="13"/>
      <c r="B1282" s="14"/>
      <c r="C1282" s="15"/>
      <c r="D1282" s="15"/>
      <c r="E1282" s="16"/>
      <c r="F1282" s="17"/>
    </row>
    <row r="1283" spans="1:6" x14ac:dyDescent="0.2">
      <c r="A1283" s="2">
        <v>135</v>
      </c>
      <c r="B1283" s="3" t="s">
        <v>650</v>
      </c>
      <c r="C1283" s="4" t="s">
        <v>563</v>
      </c>
      <c r="D1283" s="3" t="s">
        <v>6</v>
      </c>
      <c r="E1283" s="5"/>
      <c r="F1283" s="6"/>
    </row>
    <row r="1284" spans="1:6" x14ac:dyDescent="0.2">
      <c r="B1284" s="10" t="s">
        <v>172</v>
      </c>
      <c r="C1284" s="10" t="s">
        <v>142</v>
      </c>
      <c r="D1284" s="10" t="s">
        <v>135</v>
      </c>
      <c r="E1284" s="11" t="s">
        <v>136</v>
      </c>
      <c r="F1284" s="11" t="s">
        <v>137</v>
      </c>
    </row>
    <row r="1285" spans="1:6" x14ac:dyDescent="0.2">
      <c r="B1285" s="7" t="s">
        <v>564</v>
      </c>
      <c r="C1285" s="10" t="s">
        <v>6</v>
      </c>
      <c r="D1285" s="55">
        <v>1</v>
      </c>
      <c r="E1285" s="11">
        <v>8500</v>
      </c>
      <c r="F1285" s="11">
        <f>D1285*E1285</f>
        <v>8500</v>
      </c>
    </row>
    <row r="1286" spans="1:6" x14ac:dyDescent="0.2">
      <c r="B1286" s="7" t="s">
        <v>418</v>
      </c>
      <c r="C1286" s="10" t="s">
        <v>268</v>
      </c>
      <c r="D1286" s="55">
        <v>3</v>
      </c>
      <c r="E1286" s="11">
        <v>490</v>
      </c>
      <c r="F1286" s="11">
        <f>D1286*E1286</f>
        <v>1470</v>
      </c>
    </row>
    <row r="1287" spans="1:6" x14ac:dyDescent="0.2">
      <c r="B1287" s="7" t="s">
        <v>270</v>
      </c>
      <c r="C1287" s="10" t="s">
        <v>148</v>
      </c>
      <c r="D1287" s="55">
        <v>0.85</v>
      </c>
      <c r="E1287" s="11">
        <v>13020.7</v>
      </c>
      <c r="F1287" s="11">
        <f>D1287*E1287</f>
        <v>11067.595000000001</v>
      </c>
    </row>
    <row r="1288" spans="1:6" s="13" customFormat="1" x14ac:dyDescent="0.2">
      <c r="A1288" s="7"/>
      <c r="B1288" s="7" t="s">
        <v>177</v>
      </c>
      <c r="C1288" s="10" t="s">
        <v>178</v>
      </c>
      <c r="D1288" s="55"/>
      <c r="E1288" s="11"/>
      <c r="F1288" s="11">
        <f>0.05*F1287</f>
        <v>553.37975000000006</v>
      </c>
    </row>
    <row r="1289" spans="1:6" x14ac:dyDescent="0.2">
      <c r="A1289" s="13"/>
      <c r="B1289" s="14" t="s">
        <v>151</v>
      </c>
      <c r="C1289" s="15"/>
      <c r="D1289" s="15"/>
      <c r="E1289" s="16"/>
      <c r="F1289" s="17">
        <f>SUM(F1285:F1288)</f>
        <v>21590.974750000001</v>
      </c>
    </row>
    <row r="1290" spans="1:6" x14ac:dyDescent="0.2">
      <c r="A1290" s="2">
        <v>136</v>
      </c>
      <c r="B1290" s="19" t="s">
        <v>651</v>
      </c>
      <c r="C1290" s="20" t="s">
        <v>139</v>
      </c>
      <c r="D1290" s="21" t="s">
        <v>140</v>
      </c>
      <c r="E1290" s="22"/>
      <c r="F1290" s="23"/>
    </row>
    <row r="1291" spans="1:6" ht="15" x14ac:dyDescent="0.25">
      <c r="B1291" s="38" t="s">
        <v>172</v>
      </c>
      <c r="C1291" s="25" t="s">
        <v>142</v>
      </c>
      <c r="D1291" s="26" t="s">
        <v>173</v>
      </c>
      <c r="E1291" s="27" t="s">
        <v>136</v>
      </c>
      <c r="F1291" s="28"/>
    </row>
    <row r="1292" spans="1:6" ht="15" x14ac:dyDescent="0.25">
      <c r="B1292" s="24" t="s">
        <v>520</v>
      </c>
      <c r="C1292" s="25" t="s">
        <v>268</v>
      </c>
      <c r="D1292" s="26">
        <v>0.03</v>
      </c>
      <c r="E1292" s="27">
        <v>2790</v>
      </c>
      <c r="F1292" s="28">
        <f t="shared" ref="F1292:F1301" si="51">D1292*E1292</f>
        <v>83.7</v>
      </c>
    </row>
    <row r="1293" spans="1:6" ht="15" x14ac:dyDescent="0.25">
      <c r="B1293" s="24" t="s">
        <v>521</v>
      </c>
      <c r="C1293" s="25" t="s">
        <v>155</v>
      </c>
      <c r="D1293" s="26">
        <v>0.01</v>
      </c>
      <c r="E1293" s="27">
        <v>40000</v>
      </c>
      <c r="F1293" s="28">
        <f t="shared" si="51"/>
        <v>400</v>
      </c>
    </row>
    <row r="1294" spans="1:6" ht="15" x14ac:dyDescent="0.25">
      <c r="B1294" s="24" t="s">
        <v>652</v>
      </c>
      <c r="C1294" s="25" t="s">
        <v>475</v>
      </c>
      <c r="D1294" s="26">
        <v>3.2</v>
      </c>
      <c r="E1294" s="27">
        <v>2400</v>
      </c>
      <c r="F1294" s="28">
        <f t="shared" si="51"/>
        <v>7680</v>
      </c>
    </row>
    <row r="1295" spans="1:6" ht="15" x14ac:dyDescent="0.25">
      <c r="B1295" s="24" t="s">
        <v>418</v>
      </c>
      <c r="C1295" s="25" t="s">
        <v>268</v>
      </c>
      <c r="D1295" s="26">
        <v>1.19</v>
      </c>
      <c r="E1295" s="27">
        <v>490</v>
      </c>
      <c r="F1295" s="28">
        <f t="shared" si="51"/>
        <v>583.1</v>
      </c>
    </row>
    <row r="1296" spans="1:6" ht="15" x14ac:dyDescent="0.25">
      <c r="B1296" s="24" t="s">
        <v>523</v>
      </c>
      <c r="C1296" s="25" t="s">
        <v>140</v>
      </c>
      <c r="D1296" s="26">
        <v>1.5</v>
      </c>
      <c r="E1296" s="27">
        <v>1858.32</v>
      </c>
      <c r="F1296" s="28">
        <f t="shared" si="51"/>
        <v>2787.48</v>
      </c>
    </row>
    <row r="1297" spans="1:6" ht="15" x14ac:dyDescent="0.25">
      <c r="B1297" s="24" t="s">
        <v>541</v>
      </c>
      <c r="C1297" s="25" t="s">
        <v>140</v>
      </c>
      <c r="D1297" s="26">
        <v>1.8</v>
      </c>
      <c r="E1297" s="27">
        <v>779.52</v>
      </c>
      <c r="F1297" s="28">
        <f t="shared" si="51"/>
        <v>1403.136</v>
      </c>
    </row>
    <row r="1298" spans="1:6" ht="15" x14ac:dyDescent="0.25">
      <c r="B1298" s="24" t="s">
        <v>403</v>
      </c>
      <c r="C1298" s="25" t="s">
        <v>140</v>
      </c>
      <c r="D1298" s="26">
        <v>1.6</v>
      </c>
      <c r="E1298" s="27">
        <v>1100</v>
      </c>
      <c r="F1298" s="28">
        <f t="shared" si="51"/>
        <v>1760</v>
      </c>
    </row>
    <row r="1299" spans="1:6" ht="15" x14ac:dyDescent="0.25">
      <c r="B1299" s="24" t="s">
        <v>653</v>
      </c>
      <c r="C1299" s="25" t="s">
        <v>155</v>
      </c>
      <c r="D1299" s="26">
        <v>0.02</v>
      </c>
      <c r="E1299" s="27">
        <v>326029</v>
      </c>
      <c r="F1299" s="28">
        <f t="shared" si="51"/>
        <v>6520.58</v>
      </c>
    </row>
    <row r="1300" spans="1:6" ht="15" x14ac:dyDescent="0.25">
      <c r="B1300" s="24" t="s">
        <v>270</v>
      </c>
      <c r="C1300" s="25" t="s">
        <v>148</v>
      </c>
      <c r="D1300" s="26">
        <v>0.88</v>
      </c>
      <c r="E1300" s="27">
        <v>19531.050000000003</v>
      </c>
      <c r="F1300" s="28">
        <f t="shared" si="51"/>
        <v>17187.324000000004</v>
      </c>
    </row>
    <row r="1301" spans="1:6" s="13" customFormat="1" ht="15" x14ac:dyDescent="0.25">
      <c r="A1301" s="7"/>
      <c r="B1301" s="24" t="s">
        <v>177</v>
      </c>
      <c r="C1301" s="25" t="s">
        <v>178</v>
      </c>
      <c r="D1301" s="26">
        <v>0.2</v>
      </c>
      <c r="E1301" s="27">
        <v>1065</v>
      </c>
      <c r="F1301" s="28">
        <f t="shared" si="51"/>
        <v>213</v>
      </c>
    </row>
    <row r="1302" spans="1:6" x14ac:dyDescent="0.2">
      <c r="A1302" s="13"/>
      <c r="B1302" s="14" t="s">
        <v>151</v>
      </c>
      <c r="C1302" s="29"/>
      <c r="D1302" s="30"/>
      <c r="E1302" s="31"/>
      <c r="F1302" s="32">
        <f>SUM(F1292:F1301)</f>
        <v>38618.320000000007</v>
      </c>
    </row>
    <row r="1303" spans="1:6" x14ac:dyDescent="0.2">
      <c r="A1303" s="2">
        <v>137</v>
      </c>
      <c r="B1303" s="19" t="s">
        <v>654</v>
      </c>
      <c r="C1303" s="20" t="s">
        <v>139</v>
      </c>
      <c r="D1303" s="21" t="s">
        <v>140</v>
      </c>
      <c r="E1303" s="22"/>
      <c r="F1303" s="23"/>
    </row>
    <row r="1304" spans="1:6" ht="15" x14ac:dyDescent="0.25">
      <c r="B1304" s="24" t="s">
        <v>172</v>
      </c>
      <c r="C1304" s="25" t="s">
        <v>142</v>
      </c>
      <c r="D1304" s="26" t="s">
        <v>173</v>
      </c>
      <c r="E1304" s="27" t="s">
        <v>136</v>
      </c>
      <c r="F1304" s="28"/>
    </row>
    <row r="1305" spans="1:6" ht="15" x14ac:dyDescent="0.25">
      <c r="B1305" s="24" t="s">
        <v>174</v>
      </c>
      <c r="C1305" s="25" t="s">
        <v>148</v>
      </c>
      <c r="D1305" s="26">
        <v>0.65</v>
      </c>
      <c r="E1305" s="27">
        <v>6510.35</v>
      </c>
      <c r="F1305" s="28">
        <f>D1305*E1305</f>
        <v>4231.7275</v>
      </c>
    </row>
    <row r="1306" spans="1:6" s="13" customFormat="1" ht="15" x14ac:dyDescent="0.25">
      <c r="A1306" s="7"/>
      <c r="B1306" s="24" t="s">
        <v>177</v>
      </c>
      <c r="C1306" s="25" t="s">
        <v>178</v>
      </c>
      <c r="D1306" s="26"/>
      <c r="E1306" s="27"/>
      <c r="F1306" s="28">
        <f>0.05*F1305</f>
        <v>211.586375</v>
      </c>
    </row>
    <row r="1307" spans="1:6" x14ac:dyDescent="0.2">
      <c r="A1307" s="13"/>
      <c r="B1307" s="14" t="s">
        <v>151</v>
      </c>
      <c r="C1307" s="29"/>
      <c r="D1307" s="30"/>
      <c r="E1307" s="31"/>
      <c r="F1307" s="32">
        <f>SUM(F1305:F1306)</f>
        <v>4443.3138749999998</v>
      </c>
    </row>
    <row r="1308" spans="1:6" x14ac:dyDescent="0.2">
      <c r="A1308" s="2">
        <v>138</v>
      </c>
      <c r="B1308" s="19" t="s">
        <v>655</v>
      </c>
      <c r="C1308" s="20" t="s">
        <v>139</v>
      </c>
      <c r="D1308" s="21" t="s">
        <v>6</v>
      </c>
      <c r="E1308" s="22"/>
      <c r="F1308" s="23"/>
    </row>
    <row r="1309" spans="1:6" ht="15" x14ac:dyDescent="0.25">
      <c r="B1309" s="24" t="s">
        <v>172</v>
      </c>
      <c r="C1309" s="25" t="s">
        <v>142</v>
      </c>
      <c r="D1309" s="26" t="s">
        <v>173</v>
      </c>
      <c r="E1309" s="27" t="s">
        <v>136</v>
      </c>
      <c r="F1309" s="28"/>
    </row>
    <row r="1310" spans="1:6" ht="15" x14ac:dyDescent="0.25">
      <c r="B1310" s="24" t="s">
        <v>174</v>
      </c>
      <c r="C1310" s="25" t="s">
        <v>148</v>
      </c>
      <c r="D1310" s="26">
        <v>2.2000000000000002</v>
      </c>
      <c r="E1310" s="27">
        <v>6510.35</v>
      </c>
      <c r="F1310" s="28">
        <f>D1310*E1310</f>
        <v>14322.770000000002</v>
      </c>
    </row>
    <row r="1311" spans="1:6" s="13" customFormat="1" ht="15" x14ac:dyDescent="0.25">
      <c r="A1311" s="7"/>
      <c r="B1311" s="24" t="s">
        <v>177</v>
      </c>
      <c r="C1311" s="25" t="s">
        <v>178</v>
      </c>
      <c r="D1311" s="26">
        <v>0.16500000000000001</v>
      </c>
      <c r="E1311" s="27">
        <v>1065</v>
      </c>
      <c r="F1311" s="28">
        <f>D1311*E1311</f>
        <v>175.72499999999999</v>
      </c>
    </row>
    <row r="1312" spans="1:6" x14ac:dyDescent="0.2">
      <c r="A1312" s="13"/>
      <c r="B1312" s="14" t="s">
        <v>151</v>
      </c>
      <c r="C1312" s="15"/>
      <c r="D1312" s="15"/>
      <c r="E1312" s="16"/>
      <c r="F1312" s="17">
        <f>SUM(F1310:F1311)</f>
        <v>14498.495000000003</v>
      </c>
    </row>
    <row r="1313" spans="1:6" x14ac:dyDescent="0.2">
      <c r="A1313" s="2">
        <v>139</v>
      </c>
      <c r="B1313" s="41" t="s">
        <v>656</v>
      </c>
      <c r="C1313" s="20" t="s">
        <v>139</v>
      </c>
      <c r="D1313" s="21" t="s">
        <v>6</v>
      </c>
      <c r="E1313" s="22"/>
      <c r="F1313" s="44"/>
    </row>
    <row r="1314" spans="1:6" x14ac:dyDescent="0.2">
      <c r="B1314" s="40" t="s">
        <v>172</v>
      </c>
      <c r="C1314" s="25" t="s">
        <v>142</v>
      </c>
      <c r="D1314" s="39" t="s">
        <v>298</v>
      </c>
      <c r="E1314" s="27" t="s">
        <v>299</v>
      </c>
      <c r="F1314" s="27"/>
    </row>
    <row r="1315" spans="1:6" x14ac:dyDescent="0.2">
      <c r="B1315" s="40" t="s">
        <v>657</v>
      </c>
      <c r="C1315" s="25" t="s">
        <v>142</v>
      </c>
      <c r="D1315" s="39">
        <v>8</v>
      </c>
      <c r="E1315" s="27">
        <v>40</v>
      </c>
      <c r="F1315" s="27">
        <f>D1315*E1315</f>
        <v>320</v>
      </c>
    </row>
    <row r="1316" spans="1:6" x14ac:dyDescent="0.2">
      <c r="B1316" s="40" t="s">
        <v>658</v>
      </c>
      <c r="C1316" s="25" t="s">
        <v>142</v>
      </c>
      <c r="D1316" s="39">
        <v>8</v>
      </c>
      <c r="E1316" s="27">
        <v>60</v>
      </c>
      <c r="F1316" s="27">
        <f>D1316*E1316</f>
        <v>480</v>
      </c>
    </row>
    <row r="1317" spans="1:6" x14ac:dyDescent="0.2">
      <c r="B1317" s="40" t="s">
        <v>443</v>
      </c>
      <c r="C1317" s="25" t="s">
        <v>148</v>
      </c>
      <c r="D1317" s="39">
        <v>0.6</v>
      </c>
      <c r="E1317" s="27">
        <v>13020.7</v>
      </c>
      <c r="F1317" s="27">
        <f>D1317*E1317</f>
        <v>7812.42</v>
      </c>
    </row>
    <row r="1318" spans="1:6" s="13" customFormat="1" x14ac:dyDescent="0.2">
      <c r="A1318" s="7"/>
      <c r="B1318" s="40" t="s">
        <v>177</v>
      </c>
      <c r="C1318" s="25" t="s">
        <v>178</v>
      </c>
      <c r="D1318" s="39">
        <v>1</v>
      </c>
      <c r="E1318" s="27">
        <v>1065</v>
      </c>
      <c r="F1318" s="27">
        <f>D1318*E1318</f>
        <v>1065</v>
      </c>
    </row>
    <row r="1319" spans="1:6" x14ac:dyDescent="0.2">
      <c r="A1319" s="13"/>
      <c r="B1319" s="14" t="s">
        <v>151</v>
      </c>
      <c r="C1319" s="15"/>
      <c r="D1319" s="15"/>
      <c r="E1319" s="16"/>
      <c r="F1319" s="17">
        <f>SUM(F1315:F1318)</f>
        <v>9677.42</v>
      </c>
    </row>
    <row r="1320" spans="1:6" x14ac:dyDescent="0.2">
      <c r="A1320" s="2">
        <v>140</v>
      </c>
      <c r="B1320" s="19" t="s">
        <v>659</v>
      </c>
      <c r="C1320" s="20" t="s">
        <v>139</v>
      </c>
      <c r="D1320" s="21" t="s">
        <v>155</v>
      </c>
      <c r="E1320" s="22"/>
      <c r="F1320" s="23"/>
    </row>
    <row r="1321" spans="1:6" ht="15" x14ac:dyDescent="0.25">
      <c r="B1321" s="24" t="s">
        <v>172</v>
      </c>
      <c r="C1321" s="25" t="s">
        <v>142</v>
      </c>
      <c r="D1321" s="26" t="s">
        <v>173</v>
      </c>
      <c r="E1321" s="27" t="s">
        <v>136</v>
      </c>
      <c r="F1321" s="28"/>
    </row>
    <row r="1322" spans="1:6" ht="15" x14ac:dyDescent="0.25">
      <c r="B1322" s="24" t="s">
        <v>492</v>
      </c>
      <c r="C1322" s="25" t="s">
        <v>155</v>
      </c>
      <c r="D1322" s="26">
        <v>1.05</v>
      </c>
      <c r="E1322" s="59">
        <v>326029</v>
      </c>
      <c r="F1322" s="28">
        <f>D1322*E1322</f>
        <v>342330.45</v>
      </c>
    </row>
    <row r="1323" spans="1:6" ht="15" x14ac:dyDescent="0.25">
      <c r="B1323" s="24" t="s">
        <v>471</v>
      </c>
      <c r="C1323" s="25" t="s">
        <v>148</v>
      </c>
      <c r="D1323" s="26">
        <v>2.95</v>
      </c>
      <c r="E1323" s="27">
        <v>26041.4</v>
      </c>
      <c r="F1323" s="28">
        <f>D1323*E1323</f>
        <v>76822.13</v>
      </c>
    </row>
    <row r="1324" spans="1:6" ht="15" x14ac:dyDescent="0.25">
      <c r="B1324" s="24" t="s">
        <v>421</v>
      </c>
      <c r="C1324" s="25" t="s">
        <v>388</v>
      </c>
      <c r="D1324" s="26">
        <v>0.1</v>
      </c>
      <c r="E1324" s="27">
        <v>23200</v>
      </c>
      <c r="F1324" s="28">
        <f>D1324*E1324</f>
        <v>2320</v>
      </c>
    </row>
    <row r="1325" spans="1:6" s="13" customFormat="1" ht="15" x14ac:dyDescent="0.25">
      <c r="A1325" s="7"/>
      <c r="B1325" s="24" t="s">
        <v>177</v>
      </c>
      <c r="C1325" s="25" t="s">
        <v>178</v>
      </c>
      <c r="D1325" s="26">
        <v>0.03</v>
      </c>
      <c r="E1325" s="27">
        <v>1065</v>
      </c>
      <c r="F1325" s="28">
        <f>D1325*E1325</f>
        <v>31.95</v>
      </c>
    </row>
    <row r="1326" spans="1:6" x14ac:dyDescent="0.2">
      <c r="A1326" s="13"/>
      <c r="B1326" s="14" t="s">
        <v>151</v>
      </c>
      <c r="C1326" s="29"/>
      <c r="D1326" s="30"/>
      <c r="E1326" s="31"/>
      <c r="F1326" s="32">
        <f>SUM(F1322:F1325)</f>
        <v>421504.53</v>
      </c>
    </row>
    <row r="1327" spans="1:6" x14ac:dyDescent="0.2">
      <c r="A1327" s="2">
        <v>141</v>
      </c>
      <c r="B1327" s="19" t="s">
        <v>660</v>
      </c>
      <c r="C1327" s="20" t="s">
        <v>139</v>
      </c>
      <c r="D1327" s="21" t="s">
        <v>155</v>
      </c>
      <c r="E1327" s="22"/>
      <c r="F1327" s="34"/>
    </row>
    <row r="1328" spans="1:6" ht="15" x14ac:dyDescent="0.25">
      <c r="B1328" s="24" t="s">
        <v>172</v>
      </c>
      <c r="C1328" s="25" t="s">
        <v>142</v>
      </c>
      <c r="D1328" s="26" t="s">
        <v>173</v>
      </c>
      <c r="E1328" s="27" t="s">
        <v>136</v>
      </c>
      <c r="F1328" s="28"/>
    </row>
    <row r="1329" spans="1:6" ht="15" x14ac:dyDescent="0.25">
      <c r="B1329" s="24" t="s">
        <v>500</v>
      </c>
      <c r="C1329" s="25" t="s">
        <v>142</v>
      </c>
      <c r="D1329" s="26">
        <v>0.1</v>
      </c>
      <c r="E1329" s="27">
        <v>4519.3599999999997</v>
      </c>
      <c r="F1329" s="28">
        <f>+D1329*E1329</f>
        <v>451.93599999999998</v>
      </c>
    </row>
    <row r="1330" spans="1:6" ht="15" x14ac:dyDescent="0.25">
      <c r="B1330" s="24" t="s">
        <v>661</v>
      </c>
      <c r="C1330" s="25" t="s">
        <v>489</v>
      </c>
      <c r="D1330" s="26">
        <v>0.2</v>
      </c>
      <c r="E1330" s="27">
        <v>600</v>
      </c>
      <c r="F1330" s="28">
        <f t="shared" ref="F1330:F1335" si="52">+D1330*E1330</f>
        <v>120</v>
      </c>
    </row>
    <row r="1331" spans="1:6" ht="15" x14ac:dyDescent="0.25">
      <c r="B1331" s="24" t="s">
        <v>477</v>
      </c>
      <c r="C1331" s="25" t="s">
        <v>142</v>
      </c>
      <c r="D1331" s="26">
        <v>0.115</v>
      </c>
      <c r="E1331" s="27">
        <v>5390.52</v>
      </c>
      <c r="F1331" s="28">
        <f t="shared" si="52"/>
        <v>619.90980000000013</v>
      </c>
    </row>
    <row r="1332" spans="1:6" ht="15" x14ac:dyDescent="0.25">
      <c r="B1332" s="24" t="s">
        <v>421</v>
      </c>
      <c r="C1332" s="25" t="s">
        <v>388</v>
      </c>
      <c r="D1332" s="26">
        <v>0.1</v>
      </c>
      <c r="E1332" s="27">
        <v>23200</v>
      </c>
      <c r="F1332" s="28">
        <f>D1332*E1332</f>
        <v>2320</v>
      </c>
    </row>
    <row r="1333" spans="1:6" ht="15" x14ac:dyDescent="0.25">
      <c r="B1333" s="24" t="s">
        <v>492</v>
      </c>
      <c r="C1333" s="25" t="s">
        <v>155</v>
      </c>
      <c r="D1333" s="26">
        <v>1.05</v>
      </c>
      <c r="E1333" s="27">
        <v>326029</v>
      </c>
      <c r="F1333" s="28">
        <f t="shared" si="52"/>
        <v>342330.45</v>
      </c>
    </row>
    <row r="1334" spans="1:6" ht="15" x14ac:dyDescent="0.25">
      <c r="B1334" s="24" t="s">
        <v>270</v>
      </c>
      <c r="C1334" s="25" t="s">
        <v>148</v>
      </c>
      <c r="D1334" s="26">
        <v>7</v>
      </c>
      <c r="E1334" s="27">
        <v>26041.4</v>
      </c>
      <c r="F1334" s="28">
        <f t="shared" si="52"/>
        <v>182289.80000000002</v>
      </c>
    </row>
    <row r="1335" spans="1:6" ht="15" x14ac:dyDescent="0.25">
      <c r="B1335" s="24" t="s">
        <v>177</v>
      </c>
      <c r="C1335" s="25" t="s">
        <v>178</v>
      </c>
      <c r="D1335" s="26">
        <v>0.03</v>
      </c>
      <c r="E1335" s="27">
        <v>1065</v>
      </c>
      <c r="F1335" s="28">
        <f t="shared" si="52"/>
        <v>31.95</v>
      </c>
    </row>
    <row r="1336" spans="1:6" x14ac:dyDescent="0.2">
      <c r="B1336" s="14" t="s">
        <v>151</v>
      </c>
      <c r="C1336" s="25"/>
      <c r="D1336" s="26"/>
      <c r="E1336" s="27"/>
      <c r="F1336" s="32">
        <f>SUM(F1329:F1335)</f>
        <v>528164.04579999996</v>
      </c>
    </row>
    <row r="1337" spans="1:6" x14ac:dyDescent="0.2">
      <c r="A1337" s="2">
        <v>142</v>
      </c>
      <c r="B1337" s="19" t="s">
        <v>662</v>
      </c>
      <c r="C1337" s="20" t="s">
        <v>663</v>
      </c>
      <c r="D1337" s="21" t="s">
        <v>155</v>
      </c>
      <c r="E1337" s="22"/>
      <c r="F1337" s="23"/>
    </row>
    <row r="1338" spans="1:6" ht="15" x14ac:dyDescent="0.25">
      <c r="B1338" s="24" t="s">
        <v>172</v>
      </c>
      <c r="C1338" s="25" t="s">
        <v>142</v>
      </c>
      <c r="D1338" s="26" t="s">
        <v>173</v>
      </c>
      <c r="E1338" s="27" t="s">
        <v>136</v>
      </c>
      <c r="F1338" s="28"/>
    </row>
    <row r="1339" spans="1:6" ht="15" x14ac:dyDescent="0.25">
      <c r="B1339" s="24" t="s">
        <v>500</v>
      </c>
      <c r="C1339" s="25" t="s">
        <v>142</v>
      </c>
      <c r="D1339" s="26">
        <v>3</v>
      </c>
      <c r="E1339" s="27">
        <v>4519.3599999999997</v>
      </c>
      <c r="F1339" s="28">
        <f t="shared" ref="F1339:F1348" si="53">D1339*E1339</f>
        <v>13558.079999999998</v>
      </c>
    </row>
    <row r="1340" spans="1:6" ht="15" x14ac:dyDescent="0.25">
      <c r="B1340" s="24" t="s">
        <v>506</v>
      </c>
      <c r="C1340" s="25" t="s">
        <v>142</v>
      </c>
      <c r="D1340" s="26">
        <v>8</v>
      </c>
      <c r="E1340" s="27">
        <v>1700</v>
      </c>
      <c r="F1340" s="28">
        <f t="shared" si="53"/>
        <v>13600</v>
      </c>
    </row>
    <row r="1341" spans="1:6" ht="15" x14ac:dyDescent="0.25">
      <c r="B1341" s="24" t="s">
        <v>488</v>
      </c>
      <c r="C1341" s="25" t="s">
        <v>489</v>
      </c>
      <c r="D1341" s="26">
        <v>3.8</v>
      </c>
      <c r="E1341" s="27">
        <v>1850</v>
      </c>
      <c r="F1341" s="28">
        <f t="shared" si="53"/>
        <v>7030</v>
      </c>
    </row>
    <row r="1342" spans="1:6" ht="15" x14ac:dyDescent="0.25">
      <c r="B1342" s="24" t="s">
        <v>477</v>
      </c>
      <c r="C1342" s="25" t="s">
        <v>142</v>
      </c>
      <c r="D1342" s="26">
        <v>7</v>
      </c>
      <c r="E1342" s="27">
        <v>5390.52</v>
      </c>
      <c r="F1342" s="28">
        <f t="shared" si="53"/>
        <v>37733.64</v>
      </c>
    </row>
    <row r="1343" spans="1:6" ht="15" x14ac:dyDescent="0.25">
      <c r="B1343" s="24" t="s">
        <v>491</v>
      </c>
      <c r="C1343" s="25" t="s">
        <v>142</v>
      </c>
      <c r="D1343" s="26">
        <v>2</v>
      </c>
      <c r="E1343" s="27">
        <v>1276</v>
      </c>
      <c r="F1343" s="28">
        <f t="shared" si="53"/>
        <v>2552</v>
      </c>
    </row>
    <row r="1344" spans="1:6" ht="15" x14ac:dyDescent="0.25">
      <c r="B1344" s="24" t="s">
        <v>492</v>
      </c>
      <c r="C1344" s="25" t="s">
        <v>155</v>
      </c>
      <c r="D1344" s="26">
        <v>1.05</v>
      </c>
      <c r="E1344" s="59">
        <v>326029</v>
      </c>
      <c r="F1344" s="28">
        <f t="shared" si="53"/>
        <v>342330.45</v>
      </c>
    </row>
    <row r="1345" spans="1:6" ht="15" x14ac:dyDescent="0.25">
      <c r="B1345" s="24" t="s">
        <v>471</v>
      </c>
      <c r="C1345" s="25" t="s">
        <v>148</v>
      </c>
      <c r="D1345" s="26">
        <v>11</v>
      </c>
      <c r="E1345" s="27">
        <v>26041.4</v>
      </c>
      <c r="F1345" s="28">
        <f t="shared" si="53"/>
        <v>286455.40000000002</v>
      </c>
    </row>
    <row r="1346" spans="1:6" ht="15" x14ac:dyDescent="0.25">
      <c r="B1346" s="24" t="s">
        <v>421</v>
      </c>
      <c r="C1346" s="25" t="s">
        <v>388</v>
      </c>
      <c r="D1346" s="26">
        <v>0.05</v>
      </c>
      <c r="E1346" s="27">
        <v>23200</v>
      </c>
      <c r="F1346" s="28">
        <f t="shared" si="53"/>
        <v>1160</v>
      </c>
    </row>
    <row r="1347" spans="1:6" ht="15" x14ac:dyDescent="0.25">
      <c r="B1347" s="24" t="s">
        <v>177</v>
      </c>
      <c r="C1347" s="25" t="s">
        <v>178</v>
      </c>
      <c r="D1347" s="26">
        <v>0.33</v>
      </c>
      <c r="E1347" s="27">
        <v>1065</v>
      </c>
      <c r="F1347" s="28">
        <f t="shared" si="53"/>
        <v>351.45</v>
      </c>
    </row>
    <row r="1348" spans="1:6" s="13" customFormat="1" ht="15" x14ac:dyDescent="0.25">
      <c r="A1348" s="7"/>
      <c r="B1348" s="24" t="s">
        <v>161</v>
      </c>
      <c r="C1348" s="25" t="s">
        <v>162</v>
      </c>
      <c r="D1348" s="26">
        <v>4</v>
      </c>
      <c r="E1348" s="27">
        <v>250</v>
      </c>
      <c r="F1348" s="28">
        <f t="shared" si="53"/>
        <v>1000</v>
      </c>
    </row>
    <row r="1349" spans="1:6" x14ac:dyDescent="0.2">
      <c r="A1349" s="13"/>
      <c r="B1349" s="14" t="s">
        <v>151</v>
      </c>
      <c r="C1349" s="15"/>
      <c r="D1349" s="15"/>
      <c r="E1349" s="16"/>
      <c r="F1349" s="17">
        <f>SUM(F1339:F1348)</f>
        <v>705771.02</v>
      </c>
    </row>
    <row r="1350" spans="1:6" x14ac:dyDescent="0.2">
      <c r="A1350" s="2">
        <v>143</v>
      </c>
      <c r="B1350" s="19" t="s">
        <v>664</v>
      </c>
      <c r="C1350" s="20" t="s">
        <v>139</v>
      </c>
      <c r="D1350" s="21" t="s">
        <v>155</v>
      </c>
      <c r="E1350" s="22"/>
      <c r="F1350" s="23"/>
    </row>
    <row r="1351" spans="1:6" ht="15" x14ac:dyDescent="0.25">
      <c r="B1351" s="24" t="s">
        <v>172</v>
      </c>
      <c r="C1351" s="25" t="s">
        <v>142</v>
      </c>
      <c r="D1351" s="26" t="s">
        <v>173</v>
      </c>
      <c r="E1351" s="27" t="s">
        <v>136</v>
      </c>
      <c r="F1351" s="28"/>
    </row>
    <row r="1352" spans="1:6" ht="15" x14ac:dyDescent="0.25">
      <c r="B1352" s="24" t="s">
        <v>497</v>
      </c>
      <c r="C1352" s="25" t="s">
        <v>268</v>
      </c>
      <c r="D1352" s="26">
        <v>2</v>
      </c>
      <c r="E1352" s="27">
        <v>4990</v>
      </c>
      <c r="F1352" s="28">
        <f t="shared" ref="F1352:F1364" si="54">D1352*E1352</f>
        <v>9980</v>
      </c>
    </row>
    <row r="1353" spans="1:6" ht="15" x14ac:dyDescent="0.25">
      <c r="B1353" s="24" t="s">
        <v>498</v>
      </c>
      <c r="C1353" s="25" t="s">
        <v>268</v>
      </c>
      <c r="D1353" s="26">
        <v>2</v>
      </c>
      <c r="E1353" s="27">
        <v>8700</v>
      </c>
      <c r="F1353" s="28">
        <f t="shared" si="54"/>
        <v>17400</v>
      </c>
    </row>
    <row r="1354" spans="1:6" ht="15" x14ac:dyDescent="0.25">
      <c r="B1354" s="24" t="s">
        <v>499</v>
      </c>
      <c r="C1354" s="25" t="s">
        <v>268</v>
      </c>
      <c r="D1354" s="26">
        <v>0.2</v>
      </c>
      <c r="E1354" s="27">
        <v>8946</v>
      </c>
      <c r="F1354" s="28">
        <f t="shared" si="54"/>
        <v>1789.2</v>
      </c>
    </row>
    <row r="1355" spans="1:6" ht="15" x14ac:dyDescent="0.25">
      <c r="B1355" s="24" t="s">
        <v>500</v>
      </c>
      <c r="C1355" s="25" t="s">
        <v>142</v>
      </c>
      <c r="D1355" s="26">
        <v>5.67</v>
      </c>
      <c r="E1355" s="27">
        <v>4519.3599999999997</v>
      </c>
      <c r="F1355" s="28">
        <f t="shared" si="54"/>
        <v>25624.771199999999</v>
      </c>
    </row>
    <row r="1356" spans="1:6" ht="15" x14ac:dyDescent="0.25">
      <c r="B1356" s="24" t="s">
        <v>488</v>
      </c>
      <c r="C1356" s="25" t="s">
        <v>489</v>
      </c>
      <c r="D1356" s="26">
        <v>8</v>
      </c>
      <c r="E1356" s="27">
        <v>1850</v>
      </c>
      <c r="F1356" s="28">
        <f t="shared" si="54"/>
        <v>14800</v>
      </c>
    </row>
    <row r="1357" spans="1:6" ht="15" x14ac:dyDescent="0.25">
      <c r="B1357" s="24" t="s">
        <v>477</v>
      </c>
      <c r="C1357" s="25" t="s">
        <v>142</v>
      </c>
      <c r="D1357" s="26">
        <v>5</v>
      </c>
      <c r="E1357" s="27">
        <v>5390.52</v>
      </c>
      <c r="F1357" s="28">
        <f t="shared" si="54"/>
        <v>26952.600000000002</v>
      </c>
    </row>
    <row r="1358" spans="1:6" ht="15" x14ac:dyDescent="0.25">
      <c r="B1358" s="24" t="s">
        <v>491</v>
      </c>
      <c r="C1358" s="25" t="s">
        <v>142</v>
      </c>
      <c r="D1358" s="26">
        <v>4.33</v>
      </c>
      <c r="E1358" s="27">
        <v>1276</v>
      </c>
      <c r="F1358" s="28">
        <f t="shared" si="54"/>
        <v>5525.08</v>
      </c>
    </row>
    <row r="1359" spans="1:6" ht="15" x14ac:dyDescent="0.25">
      <c r="B1359" s="24" t="s">
        <v>492</v>
      </c>
      <c r="C1359" s="25" t="s">
        <v>155</v>
      </c>
      <c r="D1359" s="26">
        <v>1.05</v>
      </c>
      <c r="E1359" s="27">
        <v>326029</v>
      </c>
      <c r="F1359" s="28">
        <f t="shared" si="54"/>
        <v>342330.45</v>
      </c>
    </row>
    <row r="1360" spans="1:6" ht="15" x14ac:dyDescent="0.25">
      <c r="B1360" s="24" t="s">
        <v>483</v>
      </c>
      <c r="C1360" s="25" t="s">
        <v>148</v>
      </c>
      <c r="D1360" s="26">
        <v>7.6</v>
      </c>
      <c r="E1360" s="27">
        <v>32551.750000000004</v>
      </c>
      <c r="F1360" s="28">
        <f t="shared" si="54"/>
        <v>247393.30000000002</v>
      </c>
    </row>
    <row r="1361" spans="1:6" ht="15" x14ac:dyDescent="0.25">
      <c r="B1361" s="24" t="s">
        <v>421</v>
      </c>
      <c r="C1361" s="25" t="s">
        <v>388</v>
      </c>
      <c r="D1361" s="26">
        <v>0.1</v>
      </c>
      <c r="E1361" s="27">
        <v>23200</v>
      </c>
      <c r="F1361" s="28">
        <f t="shared" si="54"/>
        <v>2320</v>
      </c>
    </row>
    <row r="1362" spans="1:6" ht="15" x14ac:dyDescent="0.25">
      <c r="B1362" s="24" t="s">
        <v>177</v>
      </c>
      <c r="C1362" s="25" t="s">
        <v>178</v>
      </c>
      <c r="D1362" s="26">
        <v>0.33</v>
      </c>
      <c r="E1362" s="27">
        <v>1065</v>
      </c>
      <c r="F1362" s="28">
        <f t="shared" si="54"/>
        <v>351.45</v>
      </c>
    </row>
    <row r="1363" spans="1:6" ht="15" x14ac:dyDescent="0.25">
      <c r="B1363" s="24" t="s">
        <v>494</v>
      </c>
      <c r="C1363" s="25" t="s">
        <v>388</v>
      </c>
      <c r="D1363" s="26">
        <v>24</v>
      </c>
      <c r="E1363" s="27">
        <v>116</v>
      </c>
      <c r="F1363" s="28">
        <f t="shared" si="54"/>
        <v>2784</v>
      </c>
    </row>
    <row r="1364" spans="1:6" s="13" customFormat="1" ht="15" x14ac:dyDescent="0.25">
      <c r="A1364" s="7"/>
      <c r="B1364" s="24" t="s">
        <v>161</v>
      </c>
      <c r="C1364" s="25" t="s">
        <v>162</v>
      </c>
      <c r="D1364" s="26">
        <v>4</v>
      </c>
      <c r="E1364" s="27">
        <v>250</v>
      </c>
      <c r="F1364" s="28">
        <f t="shared" si="54"/>
        <v>1000</v>
      </c>
    </row>
    <row r="1365" spans="1:6" x14ac:dyDescent="0.2">
      <c r="A1365" s="13"/>
      <c r="B1365" s="14" t="s">
        <v>151</v>
      </c>
      <c r="C1365" s="29"/>
      <c r="D1365" s="30"/>
      <c r="E1365" s="31"/>
      <c r="F1365" s="32">
        <f>SUM(F1352:F1364)</f>
        <v>698250.85120000003</v>
      </c>
    </row>
    <row r="1366" spans="1:6" x14ac:dyDescent="0.2">
      <c r="A1366" s="2">
        <v>144</v>
      </c>
      <c r="B1366" s="19" t="s">
        <v>665</v>
      </c>
      <c r="C1366" s="20" t="s">
        <v>139</v>
      </c>
      <c r="D1366" s="21" t="s">
        <v>155</v>
      </c>
      <c r="E1366" s="22"/>
      <c r="F1366" s="34"/>
    </row>
    <row r="1367" spans="1:6" ht="15" x14ac:dyDescent="0.25">
      <c r="B1367" s="24" t="s">
        <v>172</v>
      </c>
      <c r="C1367" s="25" t="s">
        <v>142</v>
      </c>
      <c r="D1367" s="26" t="s">
        <v>173</v>
      </c>
      <c r="E1367" s="27" t="s">
        <v>136</v>
      </c>
      <c r="F1367" s="28"/>
    </row>
    <row r="1368" spans="1:6" ht="15" x14ac:dyDescent="0.25">
      <c r="B1368" s="24" t="s">
        <v>488</v>
      </c>
      <c r="C1368" s="25" t="s">
        <v>489</v>
      </c>
      <c r="D1368" s="26">
        <v>1</v>
      </c>
      <c r="E1368" s="27">
        <v>1850</v>
      </c>
      <c r="F1368" s="28">
        <f t="shared" ref="F1368:F1373" si="55">D1368*E1368</f>
        <v>1850</v>
      </c>
    </row>
    <row r="1369" spans="1:6" ht="15" x14ac:dyDescent="0.25">
      <c r="B1369" s="24" t="s">
        <v>490</v>
      </c>
      <c r="C1369" s="25" t="s">
        <v>142</v>
      </c>
      <c r="D1369" s="26">
        <v>5.5</v>
      </c>
      <c r="E1369" s="27">
        <v>5929.92</v>
      </c>
      <c r="F1369" s="28">
        <f t="shared" si="55"/>
        <v>32614.560000000001</v>
      </c>
    </row>
    <row r="1370" spans="1:6" ht="15" x14ac:dyDescent="0.25">
      <c r="B1370" s="24" t="s">
        <v>491</v>
      </c>
      <c r="C1370" s="25" t="s">
        <v>142</v>
      </c>
      <c r="D1370" s="26">
        <v>2.67</v>
      </c>
      <c r="E1370" s="27">
        <v>1276</v>
      </c>
      <c r="F1370" s="28">
        <f t="shared" si="55"/>
        <v>3406.92</v>
      </c>
    </row>
    <row r="1371" spans="1:6" ht="15" x14ac:dyDescent="0.25">
      <c r="B1371" s="24" t="s">
        <v>492</v>
      </c>
      <c r="C1371" s="25" t="s">
        <v>155</v>
      </c>
      <c r="D1371" s="26">
        <v>1.05</v>
      </c>
      <c r="E1371" s="27">
        <v>326029</v>
      </c>
      <c r="F1371" s="28">
        <f t="shared" si="55"/>
        <v>342330.45</v>
      </c>
    </row>
    <row r="1372" spans="1:6" ht="15" x14ac:dyDescent="0.25">
      <c r="B1372" s="24" t="s">
        <v>471</v>
      </c>
      <c r="C1372" s="25" t="s">
        <v>148</v>
      </c>
      <c r="D1372" s="26">
        <v>7</v>
      </c>
      <c r="E1372" s="27">
        <v>26041.4</v>
      </c>
      <c r="F1372" s="28">
        <f t="shared" si="55"/>
        <v>182289.80000000002</v>
      </c>
    </row>
    <row r="1373" spans="1:6" s="13" customFormat="1" ht="15" x14ac:dyDescent="0.25">
      <c r="A1373" s="7"/>
      <c r="B1373" s="24" t="s">
        <v>421</v>
      </c>
      <c r="C1373" s="25" t="s">
        <v>388</v>
      </c>
      <c r="D1373" s="26">
        <v>0.05</v>
      </c>
      <c r="E1373" s="27">
        <v>23200</v>
      </c>
      <c r="F1373" s="28">
        <f t="shared" si="55"/>
        <v>1160</v>
      </c>
    </row>
    <row r="1374" spans="1:6" x14ac:dyDescent="0.2">
      <c r="A1374" s="13"/>
      <c r="B1374" s="14" t="s">
        <v>151</v>
      </c>
      <c r="C1374" s="29"/>
      <c r="D1374" s="30"/>
      <c r="E1374" s="31"/>
      <c r="F1374" s="32">
        <f>SUM(F1368:F1373)</f>
        <v>563651.73</v>
      </c>
    </row>
    <row r="1375" spans="1:6" x14ac:dyDescent="0.2">
      <c r="A1375" s="2">
        <v>145</v>
      </c>
      <c r="B1375" s="19" t="s">
        <v>666</v>
      </c>
      <c r="C1375" s="20" t="s">
        <v>139</v>
      </c>
      <c r="D1375" s="21" t="s">
        <v>140</v>
      </c>
      <c r="E1375" s="22"/>
      <c r="F1375" s="34"/>
    </row>
    <row r="1376" spans="1:6" ht="15" x14ac:dyDescent="0.25">
      <c r="B1376" s="24" t="s">
        <v>172</v>
      </c>
      <c r="C1376" s="25" t="s">
        <v>142</v>
      </c>
      <c r="D1376" s="26" t="s">
        <v>173</v>
      </c>
      <c r="E1376" s="27" t="s">
        <v>136</v>
      </c>
      <c r="F1376" s="28"/>
    </row>
    <row r="1377" spans="1:6" ht="15" x14ac:dyDescent="0.25">
      <c r="B1377" s="24" t="s">
        <v>488</v>
      </c>
      <c r="C1377" s="25" t="s">
        <v>489</v>
      </c>
      <c r="D1377" s="26">
        <v>0.3</v>
      </c>
      <c r="E1377" s="27">
        <v>2050</v>
      </c>
      <c r="F1377" s="28">
        <f t="shared" ref="F1377:F1382" si="56">D1377*E1377</f>
        <v>615</v>
      </c>
    </row>
    <row r="1378" spans="1:6" ht="15" x14ac:dyDescent="0.25">
      <c r="B1378" s="24" t="s">
        <v>490</v>
      </c>
      <c r="C1378" s="25" t="s">
        <v>142</v>
      </c>
      <c r="D1378" s="26">
        <v>1</v>
      </c>
      <c r="E1378" s="27">
        <v>6000</v>
      </c>
      <c r="F1378" s="28">
        <f t="shared" si="56"/>
        <v>6000</v>
      </c>
    </row>
    <row r="1379" spans="1:6" ht="15" x14ac:dyDescent="0.25">
      <c r="B1379" s="24" t="s">
        <v>491</v>
      </c>
      <c r="C1379" s="25" t="s">
        <v>142</v>
      </c>
      <c r="D1379" s="26">
        <v>0.5</v>
      </c>
      <c r="E1379" s="27">
        <v>2000</v>
      </c>
      <c r="F1379" s="28">
        <f t="shared" si="56"/>
        <v>1000</v>
      </c>
    </row>
    <row r="1380" spans="1:6" ht="15" x14ac:dyDescent="0.25">
      <c r="B1380" s="24" t="s">
        <v>492</v>
      </c>
      <c r="C1380" s="25" t="s">
        <v>155</v>
      </c>
      <c r="D1380" s="26">
        <v>0.14699999999999999</v>
      </c>
      <c r="E1380" s="27">
        <v>326029</v>
      </c>
      <c r="F1380" s="28">
        <f t="shared" si="56"/>
        <v>47926.262999999999</v>
      </c>
    </row>
    <row r="1381" spans="1:6" ht="15" x14ac:dyDescent="0.25">
      <c r="B1381" s="24" t="s">
        <v>471</v>
      </c>
      <c r="C1381" s="25" t="s">
        <v>148</v>
      </c>
      <c r="D1381" s="26">
        <v>1</v>
      </c>
      <c r="E1381" s="27">
        <v>26041.4</v>
      </c>
      <c r="F1381" s="28">
        <f t="shared" si="56"/>
        <v>26041.4</v>
      </c>
    </row>
    <row r="1382" spans="1:6" s="13" customFormat="1" ht="15" x14ac:dyDescent="0.25">
      <c r="A1382" s="7"/>
      <c r="B1382" s="24" t="s">
        <v>421</v>
      </c>
      <c r="C1382" s="25" t="s">
        <v>388</v>
      </c>
      <c r="D1382" s="26">
        <v>0.05</v>
      </c>
      <c r="E1382" s="27">
        <v>30000</v>
      </c>
      <c r="F1382" s="28">
        <f t="shared" si="56"/>
        <v>1500</v>
      </c>
    </row>
    <row r="1383" spans="1:6" x14ac:dyDescent="0.2">
      <c r="A1383" s="13"/>
      <c r="B1383" s="14" t="s">
        <v>151</v>
      </c>
      <c r="C1383" s="29"/>
      <c r="D1383" s="30"/>
      <c r="E1383" s="31"/>
      <c r="F1383" s="32">
        <f>SUM(F1377:F1382)</f>
        <v>83082.663</v>
      </c>
    </row>
    <row r="1384" spans="1:6" x14ac:dyDescent="0.2">
      <c r="A1384" s="2">
        <v>146</v>
      </c>
      <c r="B1384" s="19" t="s">
        <v>667</v>
      </c>
      <c r="C1384" s="43" t="s">
        <v>139</v>
      </c>
      <c r="D1384" s="21" t="s">
        <v>140</v>
      </c>
      <c r="E1384" s="22"/>
      <c r="F1384" s="34"/>
    </row>
    <row r="1385" spans="1:6" ht="15" x14ac:dyDescent="0.25">
      <c r="B1385" s="24" t="s">
        <v>172</v>
      </c>
      <c r="C1385" s="25" t="s">
        <v>142</v>
      </c>
      <c r="D1385" s="26" t="s">
        <v>173</v>
      </c>
      <c r="E1385" s="27" t="s">
        <v>136</v>
      </c>
      <c r="F1385" s="28"/>
    </row>
    <row r="1386" spans="1:6" ht="15" x14ac:dyDescent="0.25">
      <c r="B1386" s="24" t="s">
        <v>488</v>
      </c>
      <c r="C1386" s="25" t="s">
        <v>489</v>
      </c>
      <c r="D1386" s="26">
        <v>0.05</v>
      </c>
      <c r="E1386" s="27">
        <v>1850</v>
      </c>
      <c r="F1386" s="28">
        <f t="shared" ref="F1386:F1393" si="57">D1386*E1386</f>
        <v>92.5</v>
      </c>
    </row>
    <row r="1387" spans="1:6" ht="15" x14ac:dyDescent="0.25">
      <c r="B1387" s="24" t="s">
        <v>477</v>
      </c>
      <c r="C1387" s="25" t="s">
        <v>142</v>
      </c>
      <c r="D1387" s="26">
        <v>0.67</v>
      </c>
      <c r="E1387" s="27">
        <v>5390.52</v>
      </c>
      <c r="F1387" s="28">
        <f t="shared" si="57"/>
        <v>3611.6484000000005</v>
      </c>
    </row>
    <row r="1388" spans="1:6" ht="15" x14ac:dyDescent="0.25">
      <c r="B1388" s="24" t="s">
        <v>492</v>
      </c>
      <c r="C1388" s="25" t="s">
        <v>155</v>
      </c>
      <c r="D1388" s="26">
        <v>3.7499999999999999E-2</v>
      </c>
      <c r="E1388" s="27">
        <v>326029</v>
      </c>
      <c r="F1388" s="28">
        <f t="shared" si="57"/>
        <v>12226.0875</v>
      </c>
    </row>
    <row r="1389" spans="1:6" ht="15" x14ac:dyDescent="0.25">
      <c r="B1389" s="24" t="s">
        <v>483</v>
      </c>
      <c r="C1389" s="25" t="s">
        <v>148</v>
      </c>
      <c r="D1389" s="26">
        <v>0.5</v>
      </c>
      <c r="E1389" s="27">
        <v>32551.750000000004</v>
      </c>
      <c r="F1389" s="28">
        <f t="shared" si="57"/>
        <v>16275.875000000002</v>
      </c>
    </row>
    <row r="1390" spans="1:6" ht="15" x14ac:dyDescent="0.25">
      <c r="B1390" s="24" t="s">
        <v>421</v>
      </c>
      <c r="C1390" s="25" t="s">
        <v>388</v>
      </c>
      <c r="D1390" s="26">
        <v>0.01</v>
      </c>
      <c r="E1390" s="27">
        <v>23200</v>
      </c>
      <c r="F1390" s="28">
        <f t="shared" si="57"/>
        <v>232</v>
      </c>
    </row>
    <row r="1391" spans="1:6" ht="15" x14ac:dyDescent="0.25">
      <c r="B1391" s="24" t="s">
        <v>177</v>
      </c>
      <c r="C1391" s="25" t="s">
        <v>178</v>
      </c>
      <c r="D1391" s="26">
        <v>0.33</v>
      </c>
      <c r="E1391" s="27">
        <v>1065</v>
      </c>
      <c r="F1391" s="28">
        <f t="shared" si="57"/>
        <v>351.45</v>
      </c>
    </row>
    <row r="1392" spans="1:6" ht="15" x14ac:dyDescent="0.25">
      <c r="B1392" s="24" t="s">
        <v>494</v>
      </c>
      <c r="C1392" s="25" t="s">
        <v>388</v>
      </c>
      <c r="D1392" s="26">
        <v>1</v>
      </c>
      <c r="E1392" s="27">
        <v>116</v>
      </c>
      <c r="F1392" s="28">
        <f t="shared" si="57"/>
        <v>116</v>
      </c>
    </row>
    <row r="1393" spans="1:6" s="13" customFormat="1" ht="15" x14ac:dyDescent="0.25">
      <c r="A1393" s="7"/>
      <c r="B1393" s="24" t="s">
        <v>161</v>
      </c>
      <c r="C1393" s="25" t="s">
        <v>162</v>
      </c>
      <c r="D1393" s="26">
        <v>0.1</v>
      </c>
      <c r="E1393" s="27">
        <v>250</v>
      </c>
      <c r="F1393" s="28">
        <f t="shared" si="57"/>
        <v>25</v>
      </c>
    </row>
    <row r="1394" spans="1:6" x14ac:dyDescent="0.2">
      <c r="A1394" s="13"/>
      <c r="B1394" s="14" t="s">
        <v>151</v>
      </c>
      <c r="C1394" s="29"/>
      <c r="D1394" s="30"/>
      <c r="E1394" s="31"/>
      <c r="F1394" s="32">
        <f>SUM(F1386:F1393)</f>
        <v>32930.560899999997</v>
      </c>
    </row>
    <row r="1395" spans="1:6" x14ac:dyDescent="0.2">
      <c r="A1395" s="2">
        <v>147</v>
      </c>
      <c r="B1395" s="19" t="s">
        <v>668</v>
      </c>
      <c r="C1395" s="43" t="s">
        <v>669</v>
      </c>
      <c r="D1395" s="21" t="s">
        <v>140</v>
      </c>
      <c r="E1395" s="22"/>
      <c r="F1395" s="34"/>
    </row>
    <row r="1396" spans="1:6" ht="15" x14ac:dyDescent="0.25">
      <c r="B1396" s="24" t="s">
        <v>172</v>
      </c>
      <c r="C1396" s="25" t="s">
        <v>142</v>
      </c>
      <c r="D1396" s="26" t="s">
        <v>173</v>
      </c>
      <c r="E1396" s="27" t="s">
        <v>136</v>
      </c>
      <c r="F1396" s="28"/>
    </row>
    <row r="1397" spans="1:6" ht="15" x14ac:dyDescent="0.25">
      <c r="B1397" s="24" t="s">
        <v>488</v>
      </c>
      <c r="C1397" s="25" t="s">
        <v>489</v>
      </c>
      <c r="D1397" s="26">
        <v>0.15</v>
      </c>
      <c r="E1397" s="27">
        <v>1850</v>
      </c>
      <c r="F1397" s="28">
        <f t="shared" ref="F1397:F1403" si="58">D1397*E1397</f>
        <v>277.5</v>
      </c>
    </row>
    <row r="1398" spans="1:6" ht="15" x14ac:dyDescent="0.25">
      <c r="B1398" s="24" t="s">
        <v>477</v>
      </c>
      <c r="C1398" s="25" t="s">
        <v>142</v>
      </c>
      <c r="D1398" s="26">
        <v>0.7</v>
      </c>
      <c r="E1398" s="27">
        <v>5390.52</v>
      </c>
      <c r="F1398" s="28">
        <f t="shared" si="58"/>
        <v>3773.364</v>
      </c>
    </row>
    <row r="1399" spans="1:6" ht="15" x14ac:dyDescent="0.25">
      <c r="B1399" s="24" t="s">
        <v>491</v>
      </c>
      <c r="C1399" s="25" t="s">
        <v>142</v>
      </c>
      <c r="D1399" s="26">
        <v>0.5</v>
      </c>
      <c r="E1399" s="27">
        <v>1276</v>
      </c>
      <c r="F1399" s="28">
        <f t="shared" si="58"/>
        <v>638</v>
      </c>
    </row>
    <row r="1400" spans="1:6" ht="15" x14ac:dyDescent="0.25">
      <c r="B1400" s="24" t="s">
        <v>492</v>
      </c>
      <c r="C1400" s="25" t="s">
        <v>155</v>
      </c>
      <c r="D1400" s="26">
        <f>0.2*0.12</f>
        <v>2.4E-2</v>
      </c>
      <c r="E1400" s="27">
        <v>326029</v>
      </c>
      <c r="F1400" s="28">
        <f t="shared" si="58"/>
        <v>7824.6959999999999</v>
      </c>
    </row>
    <row r="1401" spans="1:6" ht="15" x14ac:dyDescent="0.25">
      <c r="B1401" s="24" t="s">
        <v>670</v>
      </c>
      <c r="C1401" s="25" t="s">
        <v>148</v>
      </c>
      <c r="D1401" s="26">
        <v>0.5</v>
      </c>
      <c r="E1401" s="27">
        <v>32551.750000000004</v>
      </c>
      <c r="F1401" s="28">
        <f t="shared" si="58"/>
        <v>16275.875000000002</v>
      </c>
    </row>
    <row r="1402" spans="1:6" ht="15" x14ac:dyDescent="0.25">
      <c r="B1402" s="24" t="s">
        <v>177</v>
      </c>
      <c r="C1402" s="25" t="s">
        <v>178</v>
      </c>
      <c r="D1402" s="26">
        <v>0.33</v>
      </c>
      <c r="E1402" s="27">
        <v>1065</v>
      </c>
      <c r="F1402" s="28">
        <f t="shared" si="58"/>
        <v>351.45</v>
      </c>
    </row>
    <row r="1403" spans="1:6" s="13" customFormat="1" ht="15" x14ac:dyDescent="0.25">
      <c r="A1403" s="7"/>
      <c r="B1403" s="24" t="s">
        <v>161</v>
      </c>
      <c r="C1403" s="25" t="s">
        <v>162</v>
      </c>
      <c r="D1403" s="26">
        <v>0.1</v>
      </c>
      <c r="E1403" s="27">
        <v>1200</v>
      </c>
      <c r="F1403" s="28">
        <f t="shared" si="58"/>
        <v>120</v>
      </c>
    </row>
    <row r="1404" spans="1:6" x14ac:dyDescent="0.2">
      <c r="A1404" s="13"/>
      <c r="B1404" s="14" t="s">
        <v>151</v>
      </c>
      <c r="C1404" s="29"/>
      <c r="D1404" s="30"/>
      <c r="E1404" s="31"/>
      <c r="F1404" s="32">
        <f>SUM(F1397:F1403)</f>
        <v>29260.885000000002</v>
      </c>
    </row>
    <row r="1405" spans="1:6" x14ac:dyDescent="0.2">
      <c r="A1405" s="2">
        <v>148</v>
      </c>
      <c r="B1405" s="19" t="s">
        <v>671</v>
      </c>
      <c r="C1405" s="20" t="s">
        <v>139</v>
      </c>
      <c r="D1405" s="21" t="s">
        <v>140</v>
      </c>
      <c r="E1405" s="22"/>
      <c r="F1405" s="23"/>
    </row>
    <row r="1406" spans="1:6" ht="15" x14ac:dyDescent="0.25">
      <c r="B1406" s="24" t="s">
        <v>172</v>
      </c>
      <c r="C1406" s="25" t="s">
        <v>142</v>
      </c>
      <c r="D1406" s="26" t="s">
        <v>173</v>
      </c>
      <c r="E1406" s="27" t="s">
        <v>136</v>
      </c>
      <c r="F1406" s="28"/>
    </row>
    <row r="1407" spans="1:6" ht="15" x14ac:dyDescent="0.25">
      <c r="B1407" s="24" t="s">
        <v>453</v>
      </c>
      <c r="C1407" s="25" t="s">
        <v>268</v>
      </c>
      <c r="D1407" s="26">
        <v>0.3</v>
      </c>
      <c r="E1407" s="27">
        <v>5970</v>
      </c>
      <c r="F1407" s="28">
        <f t="shared" ref="F1407:F1414" si="59">D1407*E1407</f>
        <v>1791</v>
      </c>
    </row>
    <row r="1408" spans="1:6" ht="15" x14ac:dyDescent="0.25">
      <c r="B1408" s="24" t="s">
        <v>450</v>
      </c>
      <c r="C1408" s="25" t="s">
        <v>295</v>
      </c>
      <c r="D1408" s="26">
        <v>6.0000000000000001E-3</v>
      </c>
      <c r="E1408" s="27">
        <v>22375</v>
      </c>
      <c r="F1408" s="28">
        <f t="shared" si="59"/>
        <v>134.25</v>
      </c>
    </row>
    <row r="1409" spans="1:6" ht="15" x14ac:dyDescent="0.25">
      <c r="B1409" s="24" t="s">
        <v>672</v>
      </c>
      <c r="C1409" s="25" t="s">
        <v>268</v>
      </c>
      <c r="D1409" s="26">
        <v>6.2</v>
      </c>
      <c r="E1409" s="27">
        <v>2240</v>
      </c>
      <c r="F1409" s="28">
        <f t="shared" si="59"/>
        <v>13888</v>
      </c>
    </row>
    <row r="1410" spans="1:6" ht="15" x14ac:dyDescent="0.25">
      <c r="B1410" s="24" t="s">
        <v>561</v>
      </c>
      <c r="C1410" s="25" t="s">
        <v>148</v>
      </c>
      <c r="D1410" s="26">
        <v>0.18</v>
      </c>
      <c r="E1410" s="27">
        <v>13020.7</v>
      </c>
      <c r="F1410" s="28">
        <f t="shared" si="59"/>
        <v>2343.7260000000001</v>
      </c>
    </row>
    <row r="1411" spans="1:6" ht="15" x14ac:dyDescent="0.25">
      <c r="B1411" s="24" t="s">
        <v>443</v>
      </c>
      <c r="C1411" s="25" t="s">
        <v>148</v>
      </c>
      <c r="D1411" s="26">
        <v>0.24</v>
      </c>
      <c r="E1411" s="27">
        <v>13020.7</v>
      </c>
      <c r="F1411" s="28">
        <f t="shared" si="59"/>
        <v>3124.9679999999998</v>
      </c>
    </row>
    <row r="1412" spans="1:6" ht="15" x14ac:dyDescent="0.25">
      <c r="B1412" s="24" t="s">
        <v>456</v>
      </c>
      <c r="C1412" s="25" t="s">
        <v>388</v>
      </c>
      <c r="D1412" s="26">
        <v>7.0000000000000007E-2</v>
      </c>
      <c r="E1412" s="27">
        <v>14000</v>
      </c>
      <c r="F1412" s="28">
        <f t="shared" si="59"/>
        <v>980.00000000000011</v>
      </c>
    </row>
    <row r="1413" spans="1:6" ht="15" x14ac:dyDescent="0.25">
      <c r="B1413" s="24" t="s">
        <v>673</v>
      </c>
      <c r="C1413" s="25" t="s">
        <v>388</v>
      </c>
      <c r="D1413" s="26">
        <v>0.03</v>
      </c>
      <c r="E1413" s="27">
        <v>27000</v>
      </c>
      <c r="F1413" s="28">
        <f t="shared" si="59"/>
        <v>810</v>
      </c>
    </row>
    <row r="1414" spans="1:6" s="13" customFormat="1" ht="15" x14ac:dyDescent="0.25">
      <c r="A1414" s="7"/>
      <c r="B1414" s="24" t="s">
        <v>674</v>
      </c>
      <c r="C1414" s="25" t="s">
        <v>388</v>
      </c>
      <c r="D1414" s="26">
        <v>0.36</v>
      </c>
      <c r="E1414" s="27">
        <v>1392</v>
      </c>
      <c r="F1414" s="28">
        <f t="shared" si="59"/>
        <v>501.12</v>
      </c>
    </row>
    <row r="1415" spans="1:6" x14ac:dyDescent="0.2">
      <c r="A1415" s="13"/>
      <c r="B1415" s="14" t="s">
        <v>151</v>
      </c>
      <c r="C1415" s="29"/>
      <c r="D1415" s="30"/>
      <c r="E1415" s="31"/>
      <c r="F1415" s="32">
        <f>SUM(F1407:F1414)</f>
        <v>23573.063999999998</v>
      </c>
    </row>
    <row r="1416" spans="1:6" x14ac:dyDescent="0.2">
      <c r="A1416" s="2">
        <v>149</v>
      </c>
      <c r="B1416" s="19" t="s">
        <v>675</v>
      </c>
      <c r="C1416" s="20" t="s">
        <v>139</v>
      </c>
      <c r="D1416" s="21" t="s">
        <v>6</v>
      </c>
      <c r="E1416" s="22"/>
      <c r="F1416" s="23"/>
    </row>
    <row r="1417" spans="1:6" ht="15" x14ac:dyDescent="0.25">
      <c r="B1417" s="24" t="s">
        <v>172</v>
      </c>
      <c r="C1417" s="25" t="s">
        <v>142</v>
      </c>
      <c r="D1417" s="26" t="s">
        <v>173</v>
      </c>
      <c r="E1417" s="27" t="s">
        <v>136</v>
      </c>
      <c r="F1417" s="28"/>
    </row>
    <row r="1418" spans="1:6" ht="15" x14ac:dyDescent="0.25">
      <c r="B1418" s="24" t="s">
        <v>676</v>
      </c>
      <c r="C1418" s="25" t="s">
        <v>268</v>
      </c>
      <c r="D1418" s="26">
        <v>0</v>
      </c>
      <c r="E1418" s="27">
        <v>2028</v>
      </c>
      <c r="F1418" s="28">
        <f t="shared" ref="F1418:F1429" si="60">D1418*E1418</f>
        <v>0</v>
      </c>
    </row>
    <row r="1419" spans="1:6" ht="15" x14ac:dyDescent="0.25">
      <c r="B1419" s="24" t="s">
        <v>637</v>
      </c>
      <c r="C1419" s="25" t="s">
        <v>142</v>
      </c>
      <c r="D1419" s="26">
        <v>0</v>
      </c>
      <c r="E1419" s="27">
        <v>6554</v>
      </c>
      <c r="F1419" s="28">
        <f t="shared" si="60"/>
        <v>0</v>
      </c>
    </row>
    <row r="1420" spans="1:6" ht="15" x14ac:dyDescent="0.25">
      <c r="B1420" s="24" t="s">
        <v>638</v>
      </c>
      <c r="C1420" s="25" t="s">
        <v>142</v>
      </c>
      <c r="D1420" s="26">
        <v>0</v>
      </c>
      <c r="E1420" s="27">
        <v>7930</v>
      </c>
      <c r="F1420" s="28">
        <f t="shared" si="60"/>
        <v>0</v>
      </c>
    </row>
    <row r="1421" spans="1:6" ht="15" x14ac:dyDescent="0.25">
      <c r="B1421" s="24" t="s">
        <v>640</v>
      </c>
      <c r="C1421" s="25" t="s">
        <v>489</v>
      </c>
      <c r="D1421" s="26">
        <v>0.05</v>
      </c>
      <c r="E1421" s="27">
        <v>3600</v>
      </c>
      <c r="F1421" s="28">
        <f t="shared" si="60"/>
        <v>180</v>
      </c>
    </row>
    <row r="1422" spans="1:6" ht="15" x14ac:dyDescent="0.25">
      <c r="B1422" s="24" t="s">
        <v>677</v>
      </c>
      <c r="C1422" s="25" t="s">
        <v>678</v>
      </c>
      <c r="D1422" s="26">
        <v>1.35</v>
      </c>
      <c r="E1422" s="27">
        <v>3300</v>
      </c>
      <c r="F1422" s="28">
        <f t="shared" si="60"/>
        <v>4455</v>
      </c>
    </row>
    <row r="1423" spans="1:6" ht="15" x14ac:dyDescent="0.25">
      <c r="B1423" s="24" t="s">
        <v>641</v>
      </c>
      <c r="C1423" s="25" t="s">
        <v>142</v>
      </c>
      <c r="D1423" s="26">
        <v>0</v>
      </c>
      <c r="E1423" s="27">
        <v>160</v>
      </c>
      <c r="F1423" s="28">
        <f t="shared" si="60"/>
        <v>0</v>
      </c>
    </row>
    <row r="1424" spans="1:6" ht="15" x14ac:dyDescent="0.25">
      <c r="B1424" s="24" t="s">
        <v>543</v>
      </c>
      <c r="C1424" s="25" t="s">
        <v>249</v>
      </c>
      <c r="D1424" s="26">
        <v>0</v>
      </c>
      <c r="E1424" s="27">
        <v>2170</v>
      </c>
      <c r="F1424" s="28">
        <f t="shared" si="60"/>
        <v>0</v>
      </c>
    </row>
    <row r="1425" spans="1:6" ht="15" x14ac:dyDescent="0.25">
      <c r="B1425" s="24" t="s">
        <v>642</v>
      </c>
      <c r="C1425" s="25" t="s">
        <v>148</v>
      </c>
      <c r="D1425" s="26">
        <v>0.35</v>
      </c>
      <c r="E1425" s="27">
        <v>19531.050000000003</v>
      </c>
      <c r="F1425" s="28">
        <f t="shared" si="60"/>
        <v>6835.8675000000003</v>
      </c>
    </row>
    <row r="1426" spans="1:6" ht="15" x14ac:dyDescent="0.25">
      <c r="B1426" s="24" t="s">
        <v>679</v>
      </c>
      <c r="C1426" s="25" t="s">
        <v>148</v>
      </c>
      <c r="D1426" s="26">
        <v>0.35</v>
      </c>
      <c r="E1426" s="27">
        <v>19531.050000000003</v>
      </c>
      <c r="F1426" s="28">
        <f t="shared" si="60"/>
        <v>6835.8675000000003</v>
      </c>
    </row>
    <row r="1427" spans="1:6" ht="15" x14ac:dyDescent="0.25">
      <c r="B1427" s="24" t="s">
        <v>177</v>
      </c>
      <c r="C1427" s="25" t="s">
        <v>178</v>
      </c>
      <c r="D1427" s="26">
        <v>1</v>
      </c>
      <c r="E1427" s="27">
        <v>1065</v>
      </c>
      <c r="F1427" s="28">
        <f t="shared" si="60"/>
        <v>1065</v>
      </c>
    </row>
    <row r="1428" spans="1:6" ht="15" x14ac:dyDescent="0.25">
      <c r="B1428" s="24" t="s">
        <v>161</v>
      </c>
      <c r="C1428" s="25" t="s">
        <v>162</v>
      </c>
      <c r="D1428" s="26">
        <v>0</v>
      </c>
      <c r="E1428" s="27">
        <v>250</v>
      </c>
      <c r="F1428" s="28">
        <f t="shared" si="60"/>
        <v>0</v>
      </c>
    </row>
    <row r="1429" spans="1:6" s="13" customFormat="1" ht="15" x14ac:dyDescent="0.25">
      <c r="A1429" s="7"/>
      <c r="B1429" s="24" t="s">
        <v>643</v>
      </c>
      <c r="C1429" s="25" t="s">
        <v>388</v>
      </c>
      <c r="D1429" s="26">
        <v>0</v>
      </c>
      <c r="E1429" s="27">
        <v>45</v>
      </c>
      <c r="F1429" s="28">
        <f t="shared" si="60"/>
        <v>0</v>
      </c>
    </row>
    <row r="1430" spans="1:6" s="66" customFormat="1" x14ac:dyDescent="0.2">
      <c r="A1430" s="13"/>
      <c r="B1430" s="14" t="s">
        <v>151</v>
      </c>
      <c r="C1430" s="15"/>
      <c r="D1430" s="15"/>
      <c r="E1430" s="16"/>
      <c r="F1430" s="17">
        <f>SUM(F1418:F1429)</f>
        <v>19371.735000000001</v>
      </c>
    </row>
    <row r="1431" spans="1:6" x14ac:dyDescent="0.2">
      <c r="A1431" s="67">
        <v>150</v>
      </c>
      <c r="B1431" s="19" t="s">
        <v>680</v>
      </c>
      <c r="C1431" s="43" t="s">
        <v>139</v>
      </c>
      <c r="D1431" s="21" t="s">
        <v>142</v>
      </c>
      <c r="E1431" s="44"/>
      <c r="F1431" s="23"/>
    </row>
    <row r="1432" spans="1:6" ht="15" x14ac:dyDescent="0.25">
      <c r="B1432" s="24" t="s">
        <v>172</v>
      </c>
      <c r="C1432" s="25" t="s">
        <v>142</v>
      </c>
      <c r="D1432" s="26" t="s">
        <v>173</v>
      </c>
      <c r="E1432" s="27" t="s">
        <v>136</v>
      </c>
      <c r="F1432" s="28"/>
    </row>
    <row r="1433" spans="1:6" ht="15" x14ac:dyDescent="0.25">
      <c r="B1433" s="24" t="s">
        <v>681</v>
      </c>
      <c r="C1433" s="25" t="s">
        <v>142</v>
      </c>
      <c r="D1433" s="26">
        <v>2</v>
      </c>
      <c r="E1433" s="27">
        <v>434</v>
      </c>
      <c r="F1433" s="28">
        <f>D1433*E1433</f>
        <v>868</v>
      </c>
    </row>
    <row r="1434" spans="1:6" ht="15" x14ac:dyDescent="0.25">
      <c r="B1434" s="24" t="s">
        <v>682</v>
      </c>
      <c r="C1434" s="25" t="s">
        <v>142</v>
      </c>
      <c r="D1434" s="26">
        <v>1</v>
      </c>
      <c r="E1434" s="27">
        <v>22900</v>
      </c>
      <c r="F1434" s="28">
        <f>D1434*E1434</f>
        <v>22900</v>
      </c>
    </row>
    <row r="1435" spans="1:6" ht="15" x14ac:dyDescent="0.25">
      <c r="B1435" s="24" t="s">
        <v>471</v>
      </c>
      <c r="C1435" s="25" t="s">
        <v>148</v>
      </c>
      <c r="D1435" s="26">
        <v>0.3</v>
      </c>
      <c r="E1435" s="27">
        <v>26041.4</v>
      </c>
      <c r="F1435" s="28">
        <f>D1435*E1435</f>
        <v>7812.42</v>
      </c>
    </row>
    <row r="1436" spans="1:6" ht="15" x14ac:dyDescent="0.25">
      <c r="B1436" s="24" t="s">
        <v>177</v>
      </c>
      <c r="C1436" s="25" t="s">
        <v>178</v>
      </c>
      <c r="D1436" s="26">
        <v>0.2</v>
      </c>
      <c r="E1436" s="27">
        <v>1065</v>
      </c>
      <c r="F1436" s="28">
        <f>D1436*E1436</f>
        <v>213</v>
      </c>
    </row>
    <row r="1437" spans="1:6" s="13" customFormat="1" ht="15" x14ac:dyDescent="0.25">
      <c r="A1437" s="7"/>
      <c r="B1437" s="24" t="s">
        <v>161</v>
      </c>
      <c r="C1437" s="25" t="s">
        <v>162</v>
      </c>
      <c r="D1437" s="26">
        <v>1</v>
      </c>
      <c r="E1437" s="27">
        <v>1600</v>
      </c>
      <c r="F1437" s="28">
        <f>D1437*E1437</f>
        <v>1600</v>
      </c>
    </row>
    <row r="1438" spans="1:6" x14ac:dyDescent="0.2">
      <c r="A1438" s="13"/>
      <c r="B1438" s="14" t="s">
        <v>151</v>
      </c>
      <c r="C1438" s="29"/>
      <c r="D1438" s="30"/>
      <c r="E1438" s="31"/>
      <c r="F1438" s="32">
        <f>SUM(F1433:F1437)</f>
        <v>33393.42</v>
      </c>
    </row>
    <row r="1439" spans="1:6" x14ac:dyDescent="0.2">
      <c r="A1439" s="2">
        <v>151</v>
      </c>
      <c r="B1439" s="19" t="s">
        <v>683</v>
      </c>
      <c r="C1439" s="43" t="s">
        <v>139</v>
      </c>
      <c r="D1439" s="21" t="s">
        <v>142</v>
      </c>
      <c r="E1439" s="44"/>
      <c r="F1439" s="23"/>
    </row>
    <row r="1440" spans="1:6" ht="15" x14ac:dyDescent="0.25">
      <c r="B1440" s="24" t="s">
        <v>172</v>
      </c>
      <c r="C1440" s="25" t="s">
        <v>142</v>
      </c>
      <c r="D1440" s="26" t="s">
        <v>173</v>
      </c>
      <c r="E1440" s="27" t="s">
        <v>136</v>
      </c>
      <c r="F1440" s="28"/>
    </row>
    <row r="1441" spans="1:6" ht="15" x14ac:dyDescent="0.25">
      <c r="B1441" s="24" t="s">
        <v>681</v>
      </c>
      <c r="C1441" s="25" t="s">
        <v>142</v>
      </c>
      <c r="D1441" s="26">
        <v>2</v>
      </c>
      <c r="E1441" s="27">
        <v>434</v>
      </c>
      <c r="F1441" s="28">
        <f>D1441*E1441</f>
        <v>868</v>
      </c>
    </row>
    <row r="1442" spans="1:6" ht="15" x14ac:dyDescent="0.25">
      <c r="B1442" s="24" t="s">
        <v>684</v>
      </c>
      <c r="C1442" s="25" t="s">
        <v>142</v>
      </c>
      <c r="D1442" s="26">
        <v>1</v>
      </c>
      <c r="E1442" s="27">
        <v>24500</v>
      </c>
      <c r="F1442" s="28">
        <v>29500</v>
      </c>
    </row>
    <row r="1443" spans="1:6" ht="15" x14ac:dyDescent="0.25">
      <c r="B1443" s="24" t="s">
        <v>471</v>
      </c>
      <c r="C1443" s="25" t="s">
        <v>148</v>
      </c>
      <c r="D1443" s="26">
        <v>0.4</v>
      </c>
      <c r="E1443" s="27">
        <v>26041.4</v>
      </c>
      <c r="F1443" s="28">
        <f>D1443*E1443</f>
        <v>10416.560000000001</v>
      </c>
    </row>
    <row r="1444" spans="1:6" ht="15" x14ac:dyDescent="0.25">
      <c r="B1444" s="24" t="s">
        <v>177</v>
      </c>
      <c r="C1444" s="25" t="s">
        <v>178</v>
      </c>
      <c r="D1444" s="26">
        <v>0.2</v>
      </c>
      <c r="E1444" s="27">
        <v>1065</v>
      </c>
      <c r="F1444" s="28">
        <f>D1444*E1444</f>
        <v>213</v>
      </c>
    </row>
    <row r="1445" spans="1:6" s="13" customFormat="1" ht="15" x14ac:dyDescent="0.25">
      <c r="A1445" s="7"/>
      <c r="B1445" s="24" t="s">
        <v>161</v>
      </c>
      <c r="C1445" s="25" t="s">
        <v>162</v>
      </c>
      <c r="D1445" s="26">
        <v>0.5</v>
      </c>
      <c r="E1445" s="27">
        <v>800</v>
      </c>
      <c r="F1445" s="28">
        <f>D1445*E1445</f>
        <v>400</v>
      </c>
    </row>
    <row r="1446" spans="1:6" x14ac:dyDescent="0.2">
      <c r="A1446" s="13"/>
      <c r="B1446" s="14" t="s">
        <v>151</v>
      </c>
      <c r="C1446" s="29"/>
      <c r="D1446" s="30"/>
      <c r="E1446" s="31"/>
      <c r="F1446" s="32">
        <f>SUM(F1441:F1445)</f>
        <v>41397.56</v>
      </c>
    </row>
    <row r="1447" spans="1:6" x14ac:dyDescent="0.2">
      <c r="A1447" s="2">
        <v>152</v>
      </c>
      <c r="B1447" s="19" t="s">
        <v>685</v>
      </c>
      <c r="C1447" s="43" t="s">
        <v>139</v>
      </c>
      <c r="D1447" s="21" t="s">
        <v>142</v>
      </c>
      <c r="E1447" s="44"/>
      <c r="F1447" s="23"/>
    </row>
    <row r="1448" spans="1:6" ht="15" x14ac:dyDescent="0.25">
      <c r="B1448" s="24" t="s">
        <v>172</v>
      </c>
      <c r="C1448" s="25" t="s">
        <v>142</v>
      </c>
      <c r="D1448" s="26" t="s">
        <v>173</v>
      </c>
      <c r="E1448" s="27" t="s">
        <v>136</v>
      </c>
      <c r="F1448" s="28"/>
    </row>
    <row r="1449" spans="1:6" ht="15" x14ac:dyDescent="0.25">
      <c r="B1449" s="24" t="s">
        <v>681</v>
      </c>
      <c r="C1449" s="25" t="s">
        <v>142</v>
      </c>
      <c r="D1449" s="26">
        <v>2</v>
      </c>
      <c r="E1449" s="27">
        <v>434</v>
      </c>
      <c r="F1449" s="28">
        <f>D1449*E1449</f>
        <v>868</v>
      </c>
    </row>
    <row r="1450" spans="1:6" ht="15" x14ac:dyDescent="0.25">
      <c r="B1450" s="24" t="s">
        <v>686</v>
      </c>
      <c r="C1450" s="25" t="s">
        <v>142</v>
      </c>
      <c r="D1450" s="26">
        <v>1</v>
      </c>
      <c r="E1450" s="27">
        <v>16300</v>
      </c>
      <c r="F1450" s="28">
        <f>D1450*E1450</f>
        <v>16300</v>
      </c>
    </row>
    <row r="1451" spans="1:6" ht="15" x14ac:dyDescent="0.25">
      <c r="B1451" s="24" t="s">
        <v>471</v>
      </c>
      <c r="C1451" s="25" t="s">
        <v>148</v>
      </c>
      <c r="D1451" s="26">
        <v>0.3</v>
      </c>
      <c r="E1451" s="27">
        <v>26041.4</v>
      </c>
      <c r="F1451" s="28">
        <f>D1451*E1451</f>
        <v>7812.42</v>
      </c>
    </row>
    <row r="1452" spans="1:6" ht="15" x14ac:dyDescent="0.25">
      <c r="B1452" s="24" t="s">
        <v>177</v>
      </c>
      <c r="C1452" s="25" t="s">
        <v>178</v>
      </c>
      <c r="D1452" s="26">
        <v>0.2</v>
      </c>
      <c r="E1452" s="27">
        <v>1065</v>
      </c>
      <c r="F1452" s="28">
        <f>D1452*E1452</f>
        <v>213</v>
      </c>
    </row>
    <row r="1453" spans="1:6" s="13" customFormat="1" ht="15" x14ac:dyDescent="0.25">
      <c r="A1453" s="7"/>
      <c r="B1453" s="24" t="s">
        <v>161</v>
      </c>
      <c r="C1453" s="25" t="s">
        <v>162</v>
      </c>
      <c r="D1453" s="26">
        <v>0.5</v>
      </c>
      <c r="E1453" s="27">
        <v>800</v>
      </c>
      <c r="F1453" s="28">
        <f>D1453*E1453</f>
        <v>400</v>
      </c>
    </row>
    <row r="1454" spans="1:6" x14ac:dyDescent="0.2">
      <c r="A1454" s="13"/>
      <c r="B1454" s="14" t="s">
        <v>151</v>
      </c>
      <c r="C1454" s="29"/>
      <c r="D1454" s="30"/>
      <c r="E1454" s="31"/>
      <c r="F1454" s="32">
        <f>SUM(F1449:F1453)</f>
        <v>25593.42</v>
      </c>
    </row>
    <row r="1455" spans="1:6" x14ac:dyDescent="0.2">
      <c r="A1455" s="2">
        <v>153</v>
      </c>
      <c r="B1455" s="19" t="s">
        <v>687</v>
      </c>
      <c r="C1455" s="43" t="s">
        <v>139</v>
      </c>
      <c r="D1455" s="21" t="s">
        <v>142</v>
      </c>
      <c r="E1455" s="44"/>
      <c r="F1455" s="23"/>
    </row>
    <row r="1456" spans="1:6" ht="15" x14ac:dyDescent="0.25">
      <c r="B1456" s="24" t="s">
        <v>172</v>
      </c>
      <c r="C1456" s="25" t="s">
        <v>142</v>
      </c>
      <c r="D1456" s="26" t="s">
        <v>173</v>
      </c>
      <c r="E1456" s="27" t="s">
        <v>136</v>
      </c>
      <c r="F1456" s="28"/>
    </row>
    <row r="1457" spans="1:6" ht="15" x14ac:dyDescent="0.25">
      <c r="B1457" s="24" t="s">
        <v>688</v>
      </c>
      <c r="C1457" s="25" t="s">
        <v>142</v>
      </c>
      <c r="D1457" s="26">
        <v>2</v>
      </c>
      <c r="E1457" s="27">
        <v>250</v>
      </c>
      <c r="F1457" s="28">
        <f>D1457*E1457</f>
        <v>500</v>
      </c>
    </row>
    <row r="1458" spans="1:6" ht="15" x14ac:dyDescent="0.25">
      <c r="B1458" s="24" t="s">
        <v>689</v>
      </c>
      <c r="C1458" s="25" t="s">
        <v>142</v>
      </c>
      <c r="D1458" s="26">
        <v>1</v>
      </c>
      <c r="E1458" s="27">
        <v>17900</v>
      </c>
      <c r="F1458" s="28">
        <f>D1458*E1458</f>
        <v>17900</v>
      </c>
    </row>
    <row r="1459" spans="1:6" ht="15" x14ac:dyDescent="0.25">
      <c r="B1459" s="24" t="s">
        <v>471</v>
      </c>
      <c r="C1459" s="25" t="s">
        <v>148</v>
      </c>
      <c r="D1459" s="26">
        <v>0.25</v>
      </c>
      <c r="E1459" s="27">
        <v>26041.4</v>
      </c>
      <c r="F1459" s="28">
        <f>D1459*E1459</f>
        <v>6510.35</v>
      </c>
    </row>
    <row r="1460" spans="1:6" ht="15" x14ac:dyDescent="0.25">
      <c r="B1460" s="24" t="s">
        <v>177</v>
      </c>
      <c r="C1460" s="25" t="s">
        <v>178</v>
      </c>
      <c r="D1460" s="26"/>
      <c r="E1460" s="27"/>
      <c r="F1460" s="28">
        <f>+F1459*0.05</f>
        <v>325.51750000000004</v>
      </c>
    </row>
    <row r="1461" spans="1:6" s="13" customFormat="1" ht="15" x14ac:dyDescent="0.25">
      <c r="A1461" s="7"/>
      <c r="B1461" s="24" t="s">
        <v>161</v>
      </c>
      <c r="C1461" s="25" t="s">
        <v>162</v>
      </c>
      <c r="D1461" s="26">
        <v>0.5</v>
      </c>
      <c r="E1461" s="27">
        <v>1600</v>
      </c>
      <c r="F1461" s="28">
        <f>D1461*E1461</f>
        <v>800</v>
      </c>
    </row>
    <row r="1462" spans="1:6" x14ac:dyDescent="0.2">
      <c r="A1462" s="13"/>
      <c r="B1462" s="14" t="s">
        <v>151</v>
      </c>
      <c r="C1462" s="29"/>
      <c r="D1462" s="30"/>
      <c r="E1462" s="31"/>
      <c r="F1462" s="32">
        <f>SUM(F1457:F1461)</f>
        <v>26035.8675</v>
      </c>
    </row>
    <row r="1463" spans="1:6" x14ac:dyDescent="0.2">
      <c r="A1463" s="2">
        <v>154</v>
      </c>
      <c r="B1463" s="19" t="s">
        <v>690</v>
      </c>
      <c r="C1463" s="43" t="s">
        <v>139</v>
      </c>
      <c r="D1463" s="21" t="s">
        <v>142</v>
      </c>
      <c r="E1463" s="44"/>
      <c r="F1463" s="23"/>
    </row>
    <row r="1464" spans="1:6" ht="15" x14ac:dyDescent="0.25">
      <c r="B1464" s="24" t="s">
        <v>172</v>
      </c>
      <c r="C1464" s="25" t="s">
        <v>142</v>
      </c>
      <c r="D1464" s="26" t="s">
        <v>173</v>
      </c>
      <c r="E1464" s="27" t="s">
        <v>136</v>
      </c>
      <c r="F1464" s="28"/>
    </row>
    <row r="1465" spans="1:6" ht="15" x14ac:dyDescent="0.25">
      <c r="B1465" s="24" t="s">
        <v>681</v>
      </c>
      <c r="C1465" s="25" t="s">
        <v>142</v>
      </c>
      <c r="D1465" s="26">
        <v>2</v>
      </c>
      <c r="E1465" s="27">
        <v>250</v>
      </c>
      <c r="F1465" s="28">
        <f t="shared" ref="F1465:F1470" si="61">D1465*E1465</f>
        <v>500</v>
      </c>
    </row>
    <row r="1466" spans="1:6" ht="15" x14ac:dyDescent="0.25">
      <c r="B1466" s="24" t="s">
        <v>691</v>
      </c>
      <c r="C1466" s="25" t="s">
        <v>142</v>
      </c>
      <c r="D1466" s="26">
        <v>1</v>
      </c>
      <c r="E1466" s="27">
        <v>58000</v>
      </c>
      <c r="F1466" s="28">
        <f t="shared" si="61"/>
        <v>58000</v>
      </c>
    </row>
    <row r="1467" spans="1:6" ht="15" x14ac:dyDescent="0.25">
      <c r="B1467" s="24" t="s">
        <v>471</v>
      </c>
      <c r="C1467" s="25" t="s">
        <v>148</v>
      </c>
      <c r="D1467" s="26">
        <v>0.3</v>
      </c>
      <c r="E1467" s="27">
        <v>26041.4</v>
      </c>
      <c r="F1467" s="28">
        <f t="shared" si="61"/>
        <v>7812.42</v>
      </c>
    </row>
    <row r="1468" spans="1:6" ht="15" x14ac:dyDescent="0.25">
      <c r="B1468" s="24" t="s">
        <v>177</v>
      </c>
      <c r="C1468" s="25" t="s">
        <v>178</v>
      </c>
      <c r="D1468" s="26">
        <v>0.2</v>
      </c>
      <c r="E1468" s="27">
        <v>1065</v>
      </c>
      <c r="F1468" s="28">
        <f t="shared" si="61"/>
        <v>213</v>
      </c>
    </row>
    <row r="1469" spans="1:6" ht="15" x14ac:dyDescent="0.25">
      <c r="B1469" s="24" t="s">
        <v>161</v>
      </c>
      <c r="C1469" s="25" t="s">
        <v>162</v>
      </c>
      <c r="D1469" s="26">
        <v>0.3</v>
      </c>
      <c r="E1469" s="27">
        <v>800</v>
      </c>
      <c r="F1469" s="28">
        <f t="shared" si="61"/>
        <v>240</v>
      </c>
    </row>
    <row r="1470" spans="1:6" s="13" customFormat="1" ht="15" x14ac:dyDescent="0.25">
      <c r="A1470" s="7"/>
      <c r="B1470" s="24" t="s">
        <v>643</v>
      </c>
      <c r="C1470" s="25" t="s">
        <v>388</v>
      </c>
      <c r="D1470" s="26">
        <v>0.3</v>
      </c>
      <c r="E1470" s="27">
        <v>45</v>
      </c>
      <c r="F1470" s="28">
        <f t="shared" si="61"/>
        <v>13.5</v>
      </c>
    </row>
    <row r="1471" spans="1:6" x14ac:dyDescent="0.2">
      <c r="A1471" s="13"/>
      <c r="B1471" s="14" t="s">
        <v>151</v>
      </c>
      <c r="C1471" s="29"/>
      <c r="D1471" s="30"/>
      <c r="E1471" s="31"/>
      <c r="F1471" s="32">
        <f>SUM(F1465:F1470)</f>
        <v>66778.92</v>
      </c>
    </row>
    <row r="1472" spans="1:6" x14ac:dyDescent="0.2">
      <c r="A1472" s="2">
        <v>155</v>
      </c>
      <c r="B1472" s="19" t="s">
        <v>692</v>
      </c>
      <c r="C1472" s="43" t="s">
        <v>139</v>
      </c>
      <c r="D1472" s="21" t="s">
        <v>142</v>
      </c>
      <c r="E1472" s="44"/>
      <c r="F1472" s="23"/>
    </row>
    <row r="1473" spans="1:6" ht="15" x14ac:dyDescent="0.25">
      <c r="B1473" s="24" t="s">
        <v>172</v>
      </c>
      <c r="C1473" s="25" t="s">
        <v>142</v>
      </c>
      <c r="D1473" s="26" t="s">
        <v>173</v>
      </c>
      <c r="E1473" s="27" t="s">
        <v>136</v>
      </c>
      <c r="F1473" s="28"/>
    </row>
    <row r="1474" spans="1:6" ht="15" x14ac:dyDescent="0.25">
      <c r="B1474" s="24" t="s">
        <v>693</v>
      </c>
      <c r="C1474" s="25" t="s">
        <v>142</v>
      </c>
      <c r="D1474" s="26">
        <v>2</v>
      </c>
      <c r="E1474" s="27">
        <v>8500</v>
      </c>
      <c r="F1474" s="28">
        <f>D1474*E1474</f>
        <v>17000</v>
      </c>
    </row>
    <row r="1475" spans="1:6" ht="15" x14ac:dyDescent="0.25">
      <c r="B1475" s="24" t="s">
        <v>692</v>
      </c>
      <c r="C1475" s="25" t="s">
        <v>142</v>
      </c>
      <c r="D1475" s="26">
        <v>1</v>
      </c>
      <c r="E1475" s="27">
        <v>150000</v>
      </c>
      <c r="F1475" s="28">
        <f>D1475*E1475</f>
        <v>150000</v>
      </c>
    </row>
    <row r="1476" spans="1:6" ht="15" x14ac:dyDescent="0.25">
      <c r="B1476" s="24" t="s">
        <v>471</v>
      </c>
      <c r="C1476" s="25" t="s">
        <v>148</v>
      </c>
      <c r="D1476" s="26">
        <v>1</v>
      </c>
      <c r="E1476" s="27">
        <v>26041.4</v>
      </c>
      <c r="F1476" s="28">
        <f>D1476*E1476</f>
        <v>26041.4</v>
      </c>
    </row>
    <row r="1477" spans="1:6" ht="15" x14ac:dyDescent="0.25">
      <c r="B1477" s="24" t="s">
        <v>177</v>
      </c>
      <c r="C1477" s="25" t="s">
        <v>178</v>
      </c>
      <c r="D1477" s="26"/>
      <c r="E1477" s="27"/>
      <c r="F1477" s="28">
        <v>1000</v>
      </c>
    </row>
    <row r="1478" spans="1:6" s="13" customFormat="1" ht="15" x14ac:dyDescent="0.25">
      <c r="A1478" s="7"/>
      <c r="B1478" s="24" t="s">
        <v>161</v>
      </c>
      <c r="C1478" s="25" t="s">
        <v>162</v>
      </c>
      <c r="D1478" s="26">
        <v>0.5</v>
      </c>
      <c r="E1478" s="27">
        <v>1600</v>
      </c>
      <c r="F1478" s="28">
        <f>D1478*E1478</f>
        <v>800</v>
      </c>
    </row>
    <row r="1479" spans="1:6" x14ac:dyDescent="0.2">
      <c r="A1479" s="13"/>
      <c r="B1479" s="14" t="s">
        <v>151</v>
      </c>
      <c r="C1479" s="29"/>
      <c r="D1479" s="30"/>
      <c r="E1479" s="31"/>
      <c r="F1479" s="32">
        <f>SUM(F1474:F1478)</f>
        <v>194841.4</v>
      </c>
    </row>
    <row r="1480" spans="1:6" x14ac:dyDescent="0.2">
      <c r="A1480" s="2">
        <v>156</v>
      </c>
      <c r="B1480" s="68" t="s">
        <v>694</v>
      </c>
      <c r="C1480" s="43" t="s">
        <v>139</v>
      </c>
      <c r="D1480" s="21" t="s">
        <v>142</v>
      </c>
      <c r="E1480" s="22"/>
      <c r="F1480" s="23"/>
    </row>
    <row r="1481" spans="1:6" x14ac:dyDescent="0.2">
      <c r="B1481" s="69" t="s">
        <v>172</v>
      </c>
      <c r="C1481" s="70" t="s">
        <v>142</v>
      </c>
      <c r="D1481" s="71" t="s">
        <v>173</v>
      </c>
      <c r="E1481" s="72" t="s">
        <v>136</v>
      </c>
      <c r="F1481" s="73"/>
    </row>
    <row r="1482" spans="1:6" ht="25.5" x14ac:dyDescent="0.2">
      <c r="B1482" s="74" t="s">
        <v>695</v>
      </c>
      <c r="C1482" s="70" t="s">
        <v>142</v>
      </c>
      <c r="D1482" s="71">
        <v>1</v>
      </c>
      <c r="E1482" s="72">
        <v>13600</v>
      </c>
      <c r="F1482" s="73">
        <f>D1482*E1482</f>
        <v>13600</v>
      </c>
    </row>
    <row r="1483" spans="1:6" x14ac:dyDescent="0.2">
      <c r="B1483" s="69" t="s">
        <v>693</v>
      </c>
      <c r="C1483" s="70" t="s">
        <v>142</v>
      </c>
      <c r="D1483" s="71">
        <v>1</v>
      </c>
      <c r="E1483" s="72">
        <v>8500</v>
      </c>
      <c r="F1483" s="73">
        <f>D1483*E1483</f>
        <v>8500</v>
      </c>
    </row>
    <row r="1484" spans="1:6" x14ac:dyDescent="0.2">
      <c r="B1484" s="69" t="s">
        <v>696</v>
      </c>
      <c r="C1484" s="70" t="s">
        <v>140</v>
      </c>
      <c r="D1484" s="71">
        <v>0.9</v>
      </c>
      <c r="E1484" s="72">
        <v>2000</v>
      </c>
      <c r="F1484" s="73">
        <f>D1484*E1484</f>
        <v>1800</v>
      </c>
    </row>
    <row r="1485" spans="1:6" x14ac:dyDescent="0.2">
      <c r="B1485" s="69" t="s">
        <v>697</v>
      </c>
      <c r="C1485" s="70" t="s">
        <v>148</v>
      </c>
      <c r="D1485" s="71">
        <v>0.3</v>
      </c>
      <c r="E1485" s="72">
        <v>19531.050000000003</v>
      </c>
      <c r="F1485" s="73">
        <f>D1485*E1485</f>
        <v>5859.3150000000005</v>
      </c>
    </row>
    <row r="1486" spans="1:6" x14ac:dyDescent="0.2">
      <c r="B1486" s="69" t="s">
        <v>177</v>
      </c>
      <c r="C1486" s="70" t="s">
        <v>178</v>
      </c>
      <c r="D1486" s="71"/>
      <c r="E1486" s="72"/>
      <c r="F1486" s="73">
        <v>1000</v>
      </c>
    </row>
    <row r="1487" spans="1:6" s="13" customFormat="1" x14ac:dyDescent="0.2">
      <c r="A1487" s="7"/>
      <c r="B1487" s="69" t="s">
        <v>161</v>
      </c>
      <c r="C1487" s="70" t="s">
        <v>162</v>
      </c>
      <c r="D1487" s="71">
        <v>0.5</v>
      </c>
      <c r="E1487" s="72">
        <v>800</v>
      </c>
      <c r="F1487" s="73">
        <f>D1487*E1487</f>
        <v>400</v>
      </c>
    </row>
    <row r="1488" spans="1:6" x14ac:dyDescent="0.2">
      <c r="A1488" s="13"/>
      <c r="B1488" s="14" t="s">
        <v>151</v>
      </c>
      <c r="C1488" s="29"/>
      <c r="D1488" s="30"/>
      <c r="E1488" s="31"/>
      <c r="F1488" s="32">
        <f>SUM(F1482:F1487)</f>
        <v>31159.315000000002</v>
      </c>
    </row>
    <row r="1489" spans="1:6" x14ac:dyDescent="0.2">
      <c r="A1489" s="2">
        <v>157</v>
      </c>
      <c r="B1489" s="68" t="s">
        <v>698</v>
      </c>
      <c r="C1489" s="43" t="s">
        <v>139</v>
      </c>
      <c r="D1489" s="21" t="s">
        <v>142</v>
      </c>
      <c r="E1489" s="22"/>
      <c r="F1489" s="23"/>
    </row>
    <row r="1490" spans="1:6" x14ac:dyDescent="0.2">
      <c r="B1490" s="69" t="s">
        <v>172</v>
      </c>
      <c r="C1490" s="70" t="s">
        <v>142</v>
      </c>
      <c r="D1490" s="71" t="s">
        <v>173</v>
      </c>
      <c r="E1490" s="72" t="s">
        <v>136</v>
      </c>
      <c r="F1490" s="73"/>
    </row>
    <row r="1491" spans="1:6" ht="25.5" x14ac:dyDescent="0.2">
      <c r="B1491" s="74" t="s">
        <v>695</v>
      </c>
      <c r="C1491" s="70" t="s">
        <v>142</v>
      </c>
      <c r="D1491" s="71">
        <v>1</v>
      </c>
      <c r="E1491" s="72">
        <v>32400</v>
      </c>
      <c r="F1491" s="73">
        <f>D1491*E1491</f>
        <v>32400</v>
      </c>
    </row>
    <row r="1492" spans="1:6" x14ac:dyDescent="0.2">
      <c r="B1492" s="69" t="s">
        <v>693</v>
      </c>
      <c r="C1492" s="70" t="s">
        <v>142</v>
      </c>
      <c r="D1492" s="71">
        <v>1</v>
      </c>
      <c r="E1492" s="72">
        <v>8500</v>
      </c>
      <c r="F1492" s="73">
        <f>D1492*E1492</f>
        <v>8500</v>
      </c>
    </row>
    <row r="1493" spans="1:6" x14ac:dyDescent="0.2">
      <c r="B1493" s="69" t="s">
        <v>696</v>
      </c>
      <c r="C1493" s="70" t="s">
        <v>140</v>
      </c>
      <c r="D1493" s="71">
        <v>0.9</v>
      </c>
      <c r="E1493" s="72">
        <v>2000</v>
      </c>
      <c r="F1493" s="73">
        <f>D1493*E1493</f>
        <v>1800</v>
      </c>
    </row>
    <row r="1494" spans="1:6" x14ac:dyDescent="0.2">
      <c r="B1494" s="69" t="s">
        <v>697</v>
      </c>
      <c r="C1494" s="70" t="s">
        <v>148</v>
      </c>
      <c r="D1494" s="71">
        <v>0.3</v>
      </c>
      <c r="E1494" s="72">
        <v>19531.050000000003</v>
      </c>
      <c r="F1494" s="73">
        <f>D1494*E1494</f>
        <v>5859.3150000000005</v>
      </c>
    </row>
    <row r="1495" spans="1:6" x14ac:dyDescent="0.2">
      <c r="B1495" s="69" t="s">
        <v>177</v>
      </c>
      <c r="C1495" s="70" t="s">
        <v>178</v>
      </c>
      <c r="D1495" s="71"/>
      <c r="E1495" s="72"/>
      <c r="F1495" s="73">
        <v>1000</v>
      </c>
    </row>
    <row r="1496" spans="1:6" s="13" customFormat="1" x14ac:dyDescent="0.2">
      <c r="A1496" s="7"/>
      <c r="B1496" s="69" t="s">
        <v>161</v>
      </c>
      <c r="C1496" s="70" t="s">
        <v>162</v>
      </c>
      <c r="D1496" s="71">
        <v>0.5</v>
      </c>
      <c r="E1496" s="72">
        <v>800</v>
      </c>
      <c r="F1496" s="73">
        <f>D1496*E1496</f>
        <v>400</v>
      </c>
    </row>
    <row r="1497" spans="1:6" x14ac:dyDescent="0.2">
      <c r="A1497" s="13"/>
      <c r="B1497" s="14" t="s">
        <v>151</v>
      </c>
      <c r="C1497" s="29"/>
      <c r="D1497" s="30"/>
      <c r="E1497" s="31"/>
      <c r="F1497" s="32">
        <f>SUM(F1491:F1496)</f>
        <v>49959.315000000002</v>
      </c>
    </row>
    <row r="1498" spans="1:6" x14ac:dyDescent="0.2">
      <c r="A1498" s="2">
        <v>158</v>
      </c>
      <c r="B1498" s="19" t="s">
        <v>699</v>
      </c>
      <c r="C1498" s="20" t="s">
        <v>139</v>
      </c>
      <c r="D1498" s="21" t="s">
        <v>140</v>
      </c>
      <c r="E1498" s="22"/>
      <c r="F1498" s="23"/>
    </row>
    <row r="1499" spans="1:6" ht="15" x14ac:dyDescent="0.25">
      <c r="B1499" s="24" t="s">
        <v>172</v>
      </c>
      <c r="C1499" s="25" t="s">
        <v>142</v>
      </c>
      <c r="D1499" s="26" t="s">
        <v>173</v>
      </c>
      <c r="E1499" s="27" t="s">
        <v>136</v>
      </c>
      <c r="F1499" s="28"/>
    </row>
    <row r="1500" spans="1:6" ht="15" x14ac:dyDescent="0.25">
      <c r="B1500" s="24" t="s">
        <v>700</v>
      </c>
      <c r="C1500" s="25" t="s">
        <v>142</v>
      </c>
      <c r="D1500" s="26">
        <v>0.16600000000000001</v>
      </c>
      <c r="E1500" s="27">
        <v>82000</v>
      </c>
      <c r="F1500" s="28">
        <f t="shared" ref="F1500:F1510" si="62">D1500*E1500</f>
        <v>13612</v>
      </c>
    </row>
    <row r="1501" spans="1:6" ht="15" x14ac:dyDescent="0.25">
      <c r="B1501" s="24" t="s">
        <v>594</v>
      </c>
      <c r="C1501" s="25" t="s">
        <v>268</v>
      </c>
      <c r="D1501" s="26">
        <v>0.05</v>
      </c>
      <c r="E1501" s="27">
        <v>7036</v>
      </c>
      <c r="F1501" s="28">
        <f t="shared" si="62"/>
        <v>351.8</v>
      </c>
    </row>
    <row r="1502" spans="1:6" ht="15" x14ac:dyDescent="0.25">
      <c r="B1502" s="24" t="s">
        <v>447</v>
      </c>
      <c r="C1502" s="25" t="s">
        <v>295</v>
      </c>
      <c r="D1502" s="26">
        <v>2.5000000000000001E-2</v>
      </c>
      <c r="E1502" s="27">
        <v>10700</v>
      </c>
      <c r="F1502" s="28">
        <f t="shared" si="62"/>
        <v>267.5</v>
      </c>
    </row>
    <row r="1503" spans="1:6" ht="15" x14ac:dyDescent="0.25">
      <c r="B1503" s="24" t="s">
        <v>450</v>
      </c>
      <c r="C1503" s="25" t="s">
        <v>295</v>
      </c>
      <c r="D1503" s="26">
        <v>0.04</v>
      </c>
      <c r="E1503" s="27">
        <v>22375</v>
      </c>
      <c r="F1503" s="28">
        <f t="shared" si="62"/>
        <v>895</v>
      </c>
    </row>
    <row r="1504" spans="1:6" ht="15" x14ac:dyDescent="0.25">
      <c r="B1504" s="24" t="s">
        <v>596</v>
      </c>
      <c r="C1504" s="25" t="s">
        <v>148</v>
      </c>
      <c r="D1504" s="26">
        <v>2.5000000000000001E-2</v>
      </c>
      <c r="E1504" s="27">
        <v>13020.7</v>
      </c>
      <c r="F1504" s="28">
        <f t="shared" si="62"/>
        <v>325.51750000000004</v>
      </c>
    </row>
    <row r="1505" spans="1:6" ht="15" x14ac:dyDescent="0.25">
      <c r="B1505" s="24" t="s">
        <v>597</v>
      </c>
      <c r="C1505" s="25" t="s">
        <v>148</v>
      </c>
      <c r="D1505" s="26">
        <v>0.25</v>
      </c>
      <c r="E1505" s="27">
        <v>19531.050000000003</v>
      </c>
      <c r="F1505" s="28">
        <f t="shared" si="62"/>
        <v>4882.7625000000007</v>
      </c>
    </row>
    <row r="1506" spans="1:6" ht="15" x14ac:dyDescent="0.25">
      <c r="B1506" s="24" t="s">
        <v>310</v>
      </c>
      <c r="C1506" s="25" t="s">
        <v>148</v>
      </c>
      <c r="D1506" s="26">
        <v>0.05</v>
      </c>
      <c r="E1506" s="27">
        <v>19531.050000000003</v>
      </c>
      <c r="F1506" s="28">
        <f t="shared" si="62"/>
        <v>976.55250000000024</v>
      </c>
    </row>
    <row r="1507" spans="1:6" ht="15" x14ac:dyDescent="0.25">
      <c r="B1507" s="24" t="s">
        <v>579</v>
      </c>
      <c r="C1507" s="25" t="s">
        <v>388</v>
      </c>
      <c r="D1507" s="26">
        <v>0.02</v>
      </c>
      <c r="E1507" s="27">
        <v>28800</v>
      </c>
      <c r="F1507" s="28">
        <f t="shared" si="62"/>
        <v>576</v>
      </c>
    </row>
    <row r="1508" spans="1:6" ht="15" x14ac:dyDescent="0.25">
      <c r="B1508" s="24" t="s">
        <v>456</v>
      </c>
      <c r="C1508" s="25" t="s">
        <v>388</v>
      </c>
      <c r="D1508" s="26">
        <v>0.05</v>
      </c>
      <c r="E1508" s="27">
        <v>14000</v>
      </c>
      <c r="F1508" s="28">
        <f t="shared" si="62"/>
        <v>700</v>
      </c>
    </row>
    <row r="1509" spans="1:6" ht="15" x14ac:dyDescent="0.25">
      <c r="B1509" s="24" t="s">
        <v>177</v>
      </c>
      <c r="C1509" s="25" t="s">
        <v>178</v>
      </c>
      <c r="D1509" s="26">
        <v>0.2</v>
      </c>
      <c r="E1509" s="27">
        <v>1065</v>
      </c>
      <c r="F1509" s="28">
        <f t="shared" si="62"/>
        <v>213</v>
      </c>
    </row>
    <row r="1510" spans="1:6" s="13" customFormat="1" ht="15" x14ac:dyDescent="0.25">
      <c r="A1510" s="7"/>
      <c r="B1510" s="24" t="s">
        <v>161</v>
      </c>
      <c r="C1510" s="25" t="s">
        <v>162</v>
      </c>
      <c r="D1510" s="26">
        <v>0.1</v>
      </c>
      <c r="E1510" s="27">
        <v>250</v>
      </c>
      <c r="F1510" s="28">
        <f t="shared" si="62"/>
        <v>25</v>
      </c>
    </row>
    <row r="1511" spans="1:6" x14ac:dyDescent="0.2">
      <c r="A1511" s="13"/>
      <c r="B1511" s="14" t="s">
        <v>151</v>
      </c>
      <c r="C1511" s="29"/>
      <c r="D1511" s="30"/>
      <c r="E1511" s="31"/>
      <c r="F1511" s="32">
        <f>SUM(F1500:F1510)</f>
        <v>22825.132500000003</v>
      </c>
    </row>
    <row r="1512" spans="1:6" x14ac:dyDescent="0.2">
      <c r="A1512" s="2">
        <v>159</v>
      </c>
      <c r="B1512" s="19" t="s">
        <v>701</v>
      </c>
      <c r="C1512" s="20" t="s">
        <v>139</v>
      </c>
      <c r="D1512" s="21" t="s">
        <v>6</v>
      </c>
      <c r="E1512" s="22"/>
      <c r="F1512" s="23"/>
    </row>
    <row r="1513" spans="1:6" ht="15" x14ac:dyDescent="0.25">
      <c r="B1513" s="24" t="s">
        <v>172</v>
      </c>
      <c r="C1513" s="25" t="s">
        <v>142</v>
      </c>
      <c r="D1513" s="26" t="s">
        <v>173</v>
      </c>
      <c r="E1513" s="27" t="s">
        <v>136</v>
      </c>
      <c r="F1513" s="28"/>
    </row>
    <row r="1514" spans="1:6" ht="15" x14ac:dyDescent="0.25">
      <c r="B1514" s="24" t="s">
        <v>702</v>
      </c>
      <c r="C1514" s="25" t="s">
        <v>6</v>
      </c>
      <c r="D1514" s="26">
        <v>1.05</v>
      </c>
      <c r="E1514" s="27">
        <v>4800</v>
      </c>
      <c r="F1514" s="28">
        <f>D1514*E1514</f>
        <v>5040</v>
      </c>
    </row>
    <row r="1515" spans="1:6" ht="15" x14ac:dyDescent="0.25">
      <c r="B1515" s="24" t="s">
        <v>471</v>
      </c>
      <c r="C1515" s="25" t="s">
        <v>148</v>
      </c>
      <c r="D1515" s="26">
        <v>0.03</v>
      </c>
      <c r="E1515" s="27">
        <v>26041.4</v>
      </c>
      <c r="F1515" s="28">
        <f>D1515*E1515</f>
        <v>781.24199999999996</v>
      </c>
    </row>
    <row r="1516" spans="1:6" s="13" customFormat="1" ht="15" x14ac:dyDescent="0.25">
      <c r="A1516" s="7"/>
      <c r="B1516" s="24" t="s">
        <v>177</v>
      </c>
      <c r="C1516" s="25" t="s">
        <v>178</v>
      </c>
      <c r="D1516" s="26">
        <v>0.4</v>
      </c>
      <c r="E1516" s="27">
        <v>1065</v>
      </c>
      <c r="F1516" s="28">
        <f>D1516*E1516</f>
        <v>426</v>
      </c>
    </row>
    <row r="1517" spans="1:6" x14ac:dyDescent="0.2">
      <c r="A1517" s="13"/>
      <c r="B1517" s="14" t="s">
        <v>151</v>
      </c>
      <c r="C1517" s="15"/>
      <c r="D1517" s="15"/>
      <c r="E1517" s="16"/>
      <c r="F1517" s="17">
        <f>SUM(F1514:F1516)</f>
        <v>6247.2420000000002</v>
      </c>
    </row>
    <row r="1518" spans="1:6" x14ac:dyDescent="0.2">
      <c r="A1518" s="2">
        <v>160</v>
      </c>
      <c r="B1518" s="19" t="s">
        <v>703</v>
      </c>
      <c r="C1518" s="20" t="s">
        <v>139</v>
      </c>
      <c r="D1518" s="21" t="s">
        <v>140</v>
      </c>
      <c r="E1518" s="22"/>
      <c r="F1518" s="23"/>
    </row>
    <row r="1519" spans="1:6" x14ac:dyDescent="0.2">
      <c r="B1519" s="24" t="s">
        <v>172</v>
      </c>
      <c r="C1519" s="25" t="s">
        <v>142</v>
      </c>
      <c r="D1519" s="26" t="s">
        <v>173</v>
      </c>
      <c r="E1519" s="27" t="s">
        <v>136</v>
      </c>
      <c r="F1519" s="11" t="s">
        <v>137</v>
      </c>
    </row>
    <row r="1520" spans="1:6" ht="15" x14ac:dyDescent="0.25">
      <c r="B1520" s="24" t="s">
        <v>704</v>
      </c>
      <c r="C1520" s="25" t="s">
        <v>142</v>
      </c>
      <c r="D1520" s="26">
        <v>0.42</v>
      </c>
      <c r="E1520" s="27">
        <v>50700</v>
      </c>
      <c r="F1520" s="28">
        <f t="shared" ref="F1520:F1527" si="63">D1520*E1520</f>
        <v>21294</v>
      </c>
    </row>
    <row r="1521" spans="1:6" ht="15" x14ac:dyDescent="0.25">
      <c r="B1521" s="24" t="s">
        <v>705</v>
      </c>
      <c r="C1521" s="25" t="s">
        <v>489</v>
      </c>
      <c r="D1521" s="26">
        <v>0.5</v>
      </c>
      <c r="E1521" s="27">
        <v>6100</v>
      </c>
      <c r="F1521" s="28">
        <f t="shared" si="63"/>
        <v>3050</v>
      </c>
    </row>
    <row r="1522" spans="1:6" ht="15" x14ac:dyDescent="0.25">
      <c r="B1522" s="24" t="s">
        <v>706</v>
      </c>
      <c r="C1522" s="25" t="s">
        <v>142</v>
      </c>
      <c r="D1522" s="26">
        <v>0.55000000000000004</v>
      </c>
      <c r="E1522" s="27">
        <v>9800</v>
      </c>
      <c r="F1522" s="28">
        <f t="shared" si="63"/>
        <v>5390</v>
      </c>
    </row>
    <row r="1523" spans="1:6" ht="15" x14ac:dyDescent="0.25">
      <c r="B1523" s="24" t="s">
        <v>707</v>
      </c>
      <c r="C1523" s="25" t="s">
        <v>148</v>
      </c>
      <c r="D1523" s="26">
        <v>0.4</v>
      </c>
      <c r="E1523" s="27">
        <v>26041.4</v>
      </c>
      <c r="F1523" s="28">
        <f t="shared" si="63"/>
        <v>10416.560000000001</v>
      </c>
    </row>
    <row r="1524" spans="1:6" ht="15" x14ac:dyDescent="0.25">
      <c r="B1524" s="24" t="s">
        <v>597</v>
      </c>
      <c r="C1524" s="25" t="s">
        <v>148</v>
      </c>
      <c r="D1524" s="26">
        <v>0.7</v>
      </c>
      <c r="E1524" s="27">
        <v>19531.050000000003</v>
      </c>
      <c r="F1524" s="28">
        <f t="shared" si="63"/>
        <v>13671.735000000001</v>
      </c>
    </row>
    <row r="1525" spans="1:6" ht="15" x14ac:dyDescent="0.25">
      <c r="B1525" s="24" t="s">
        <v>177</v>
      </c>
      <c r="C1525" s="25" t="s">
        <v>178</v>
      </c>
      <c r="D1525" s="26">
        <v>0.8</v>
      </c>
      <c r="E1525" s="27">
        <v>1065</v>
      </c>
      <c r="F1525" s="28">
        <f t="shared" si="63"/>
        <v>852</v>
      </c>
    </row>
    <row r="1526" spans="1:6" ht="15" x14ac:dyDescent="0.25">
      <c r="B1526" s="24" t="s">
        <v>708</v>
      </c>
      <c r="C1526" s="25" t="s">
        <v>388</v>
      </c>
      <c r="D1526" s="26">
        <v>0.5</v>
      </c>
      <c r="E1526" s="27">
        <v>41</v>
      </c>
      <c r="F1526" s="28">
        <f t="shared" si="63"/>
        <v>20.5</v>
      </c>
    </row>
    <row r="1527" spans="1:6" s="13" customFormat="1" ht="15" x14ac:dyDescent="0.25">
      <c r="A1527" s="7"/>
      <c r="B1527" s="24" t="s">
        <v>161</v>
      </c>
      <c r="C1527" s="25" t="s">
        <v>162</v>
      </c>
      <c r="D1527" s="26">
        <v>1</v>
      </c>
      <c r="E1527" s="27">
        <v>1600</v>
      </c>
      <c r="F1527" s="28">
        <f t="shared" si="63"/>
        <v>1600</v>
      </c>
    </row>
    <row r="1528" spans="1:6" x14ac:dyDescent="0.2">
      <c r="A1528" s="13"/>
      <c r="B1528" s="14" t="s">
        <v>151</v>
      </c>
      <c r="C1528" s="29"/>
      <c r="D1528" s="30"/>
      <c r="E1528" s="31"/>
      <c r="F1528" s="32">
        <f>SUM(F1520:F1527)</f>
        <v>56294.794999999998</v>
      </c>
    </row>
    <row r="1529" spans="1:6" x14ac:dyDescent="0.2">
      <c r="A1529" s="2">
        <v>161</v>
      </c>
      <c r="B1529" s="41" t="s">
        <v>709</v>
      </c>
      <c r="C1529" s="20" t="s">
        <v>139</v>
      </c>
      <c r="D1529" s="21" t="s">
        <v>6</v>
      </c>
      <c r="E1529" s="22"/>
      <c r="F1529" s="44"/>
    </row>
    <row r="1530" spans="1:6" x14ac:dyDescent="0.2">
      <c r="B1530" s="40" t="s">
        <v>172</v>
      </c>
      <c r="C1530" s="25" t="s">
        <v>142</v>
      </c>
      <c r="D1530" s="39" t="s">
        <v>298</v>
      </c>
      <c r="E1530" s="27" t="s">
        <v>299</v>
      </c>
      <c r="F1530" s="11" t="s">
        <v>137</v>
      </c>
    </row>
    <row r="1531" spans="1:6" x14ac:dyDescent="0.2">
      <c r="B1531" s="40" t="s">
        <v>710</v>
      </c>
      <c r="C1531" s="25" t="s">
        <v>142</v>
      </c>
      <c r="D1531" s="39">
        <v>5.0000000000000001E-3</v>
      </c>
      <c r="E1531" s="27">
        <v>8650</v>
      </c>
      <c r="F1531" s="27">
        <f t="shared" ref="F1531:F1540" si="64">D1531*E1531</f>
        <v>43.25</v>
      </c>
    </row>
    <row r="1532" spans="1:6" x14ac:dyDescent="0.2">
      <c r="B1532" s="40" t="s">
        <v>711</v>
      </c>
      <c r="C1532" s="25" t="s">
        <v>142</v>
      </c>
      <c r="D1532" s="39">
        <v>1.4999999999999999E-2</v>
      </c>
      <c r="E1532" s="27">
        <v>125548</v>
      </c>
      <c r="F1532" s="27">
        <f t="shared" si="64"/>
        <v>1883.22</v>
      </c>
    </row>
    <row r="1533" spans="1:6" x14ac:dyDescent="0.2">
      <c r="B1533" s="40" t="s">
        <v>712</v>
      </c>
      <c r="C1533" s="25" t="s">
        <v>142</v>
      </c>
      <c r="D1533" s="39">
        <v>0.33500000000000002</v>
      </c>
      <c r="E1533" s="27">
        <v>56000</v>
      </c>
      <c r="F1533" s="27">
        <f t="shared" si="64"/>
        <v>18760</v>
      </c>
    </row>
    <row r="1534" spans="1:6" x14ac:dyDescent="0.2">
      <c r="B1534" s="40" t="s">
        <v>641</v>
      </c>
      <c r="C1534" s="25" t="s">
        <v>142</v>
      </c>
      <c r="D1534" s="39">
        <v>4</v>
      </c>
      <c r="E1534" s="27">
        <v>160</v>
      </c>
      <c r="F1534" s="27">
        <f t="shared" si="64"/>
        <v>640</v>
      </c>
    </row>
    <row r="1535" spans="1:6" x14ac:dyDescent="0.2">
      <c r="B1535" s="40" t="s">
        <v>543</v>
      </c>
      <c r="C1535" s="25" t="s">
        <v>249</v>
      </c>
      <c r="D1535" s="39">
        <v>0.15</v>
      </c>
      <c r="E1535" s="27">
        <v>2170</v>
      </c>
      <c r="F1535" s="27">
        <f t="shared" si="64"/>
        <v>325.5</v>
      </c>
    </row>
    <row r="1536" spans="1:6" x14ac:dyDescent="0.2">
      <c r="B1536" s="40" t="s">
        <v>597</v>
      </c>
      <c r="C1536" s="25" t="s">
        <v>148</v>
      </c>
      <c r="D1536" s="39">
        <v>0.95</v>
      </c>
      <c r="E1536" s="27">
        <v>26041.4</v>
      </c>
      <c r="F1536" s="27">
        <f t="shared" si="64"/>
        <v>24739.33</v>
      </c>
    </row>
    <row r="1537" spans="1:6" x14ac:dyDescent="0.2">
      <c r="B1537" s="40" t="s">
        <v>177</v>
      </c>
      <c r="C1537" s="25" t="s">
        <v>178</v>
      </c>
      <c r="D1537" s="39">
        <v>1</v>
      </c>
      <c r="E1537" s="27">
        <v>1065</v>
      </c>
      <c r="F1537" s="27">
        <f t="shared" si="64"/>
        <v>1065</v>
      </c>
    </row>
    <row r="1538" spans="1:6" x14ac:dyDescent="0.2">
      <c r="B1538" s="40" t="s">
        <v>161</v>
      </c>
      <c r="C1538" s="25" t="s">
        <v>162</v>
      </c>
      <c r="D1538" s="39">
        <v>0.1</v>
      </c>
      <c r="E1538" s="27">
        <v>250</v>
      </c>
      <c r="F1538" s="27">
        <f t="shared" si="64"/>
        <v>25</v>
      </c>
    </row>
    <row r="1539" spans="1:6" x14ac:dyDescent="0.2">
      <c r="B1539" s="40" t="s">
        <v>643</v>
      </c>
      <c r="C1539" s="25" t="s">
        <v>388</v>
      </c>
      <c r="D1539" s="39">
        <v>0.1</v>
      </c>
      <c r="E1539" s="27">
        <v>45</v>
      </c>
      <c r="F1539" s="27">
        <f t="shared" si="64"/>
        <v>4.5</v>
      </c>
    </row>
    <row r="1540" spans="1:6" s="13" customFormat="1" x14ac:dyDescent="0.2">
      <c r="A1540" s="7"/>
      <c r="B1540" s="40" t="s">
        <v>713</v>
      </c>
      <c r="C1540" s="25" t="s">
        <v>178</v>
      </c>
      <c r="D1540" s="39">
        <v>0.15</v>
      </c>
      <c r="E1540" s="27">
        <v>32551.750000000004</v>
      </c>
      <c r="F1540" s="27">
        <f t="shared" si="64"/>
        <v>4882.7625000000007</v>
      </c>
    </row>
    <row r="1541" spans="1:6" x14ac:dyDescent="0.2">
      <c r="A1541" s="13"/>
      <c r="B1541" s="14" t="s">
        <v>151</v>
      </c>
      <c r="C1541" s="15"/>
      <c r="D1541" s="15"/>
      <c r="E1541" s="16"/>
      <c r="F1541" s="17">
        <f>SUM(F1531:F1540)</f>
        <v>52368.5625</v>
      </c>
    </row>
    <row r="1542" spans="1:6" x14ac:dyDescent="0.2">
      <c r="A1542" s="2">
        <v>162</v>
      </c>
      <c r="B1542" s="19" t="s">
        <v>714</v>
      </c>
      <c r="C1542" s="20" t="s">
        <v>139</v>
      </c>
      <c r="D1542" s="21" t="s">
        <v>140</v>
      </c>
      <c r="E1542" s="22"/>
      <c r="F1542" s="34"/>
    </row>
    <row r="1543" spans="1:6" x14ac:dyDescent="0.2">
      <c r="B1543" s="24" t="s">
        <v>172</v>
      </c>
      <c r="C1543" s="25" t="s">
        <v>142</v>
      </c>
      <c r="D1543" s="26" t="s">
        <v>173</v>
      </c>
      <c r="E1543" s="27" t="s">
        <v>136</v>
      </c>
      <c r="F1543" s="11" t="s">
        <v>137</v>
      </c>
    </row>
    <row r="1544" spans="1:6" ht="15" x14ac:dyDescent="0.25">
      <c r="B1544" s="24" t="s">
        <v>715</v>
      </c>
      <c r="C1544" s="25" t="s">
        <v>249</v>
      </c>
      <c r="D1544" s="26">
        <v>0.3</v>
      </c>
      <c r="E1544" s="27">
        <v>1515.1515151515152</v>
      </c>
      <c r="F1544" s="28">
        <f>D1544*E1544</f>
        <v>454.54545454545456</v>
      </c>
    </row>
    <row r="1545" spans="1:6" ht="15" x14ac:dyDescent="0.25">
      <c r="B1545" s="24" t="s">
        <v>270</v>
      </c>
      <c r="C1545" s="25" t="s">
        <v>148</v>
      </c>
      <c r="D1545" s="26">
        <v>0.15</v>
      </c>
      <c r="E1545" s="27">
        <v>19531.050000000003</v>
      </c>
      <c r="F1545" s="28">
        <f>D1545*E1545</f>
        <v>2929.6575000000003</v>
      </c>
    </row>
    <row r="1546" spans="1:6" ht="15" x14ac:dyDescent="0.25">
      <c r="B1546" s="24" t="s">
        <v>177</v>
      </c>
      <c r="C1546" s="25" t="s">
        <v>178</v>
      </c>
      <c r="D1546" s="26">
        <v>0.05</v>
      </c>
      <c r="E1546" s="27">
        <v>1065</v>
      </c>
      <c r="F1546" s="28">
        <f>D1546*E1546</f>
        <v>53.25</v>
      </c>
    </row>
    <row r="1547" spans="1:6" s="13" customFormat="1" ht="15" x14ac:dyDescent="0.25">
      <c r="A1547" s="7"/>
      <c r="B1547" s="24" t="s">
        <v>161</v>
      </c>
      <c r="C1547" s="25" t="s">
        <v>162</v>
      </c>
      <c r="D1547" s="26">
        <v>0.1</v>
      </c>
      <c r="E1547" s="27">
        <v>250</v>
      </c>
      <c r="F1547" s="28">
        <f>D1547*E1547</f>
        <v>25</v>
      </c>
    </row>
    <row r="1548" spans="1:6" x14ac:dyDescent="0.2">
      <c r="A1548" s="13"/>
      <c r="B1548" s="14" t="s">
        <v>151</v>
      </c>
      <c r="C1548" s="29"/>
      <c r="D1548" s="30"/>
      <c r="E1548" s="31"/>
      <c r="F1548" s="32">
        <f>SUM(F1544:F1547)</f>
        <v>3462.4529545454548</v>
      </c>
    </row>
    <row r="1549" spans="1:6" x14ac:dyDescent="0.2">
      <c r="A1549" s="2">
        <v>163</v>
      </c>
      <c r="B1549" s="19" t="s">
        <v>716</v>
      </c>
      <c r="C1549" s="20" t="s">
        <v>139</v>
      </c>
      <c r="D1549" s="21" t="s">
        <v>6</v>
      </c>
      <c r="E1549" s="22"/>
      <c r="F1549" s="34"/>
    </row>
    <row r="1550" spans="1:6" x14ac:dyDescent="0.2">
      <c r="B1550" s="24" t="s">
        <v>172</v>
      </c>
      <c r="C1550" s="25" t="s">
        <v>142</v>
      </c>
      <c r="D1550" s="26" t="s">
        <v>173</v>
      </c>
      <c r="E1550" s="27" t="s">
        <v>136</v>
      </c>
      <c r="F1550" s="11" t="s">
        <v>137</v>
      </c>
    </row>
    <row r="1551" spans="1:6" ht="15" x14ac:dyDescent="0.25">
      <c r="B1551" s="24" t="s">
        <v>717</v>
      </c>
      <c r="C1551" s="25" t="s">
        <v>6</v>
      </c>
      <c r="D1551" s="26">
        <v>1</v>
      </c>
      <c r="E1551" s="27">
        <v>15000</v>
      </c>
      <c r="F1551" s="28">
        <f>D1551*E1551</f>
        <v>15000</v>
      </c>
    </row>
    <row r="1552" spans="1:6" ht="15" x14ac:dyDescent="0.25">
      <c r="B1552" s="24" t="s">
        <v>718</v>
      </c>
      <c r="C1552" s="25" t="s">
        <v>268</v>
      </c>
      <c r="D1552" s="26">
        <v>0.5</v>
      </c>
      <c r="E1552" s="27">
        <v>466</v>
      </c>
      <c r="F1552" s="28">
        <f>D1552*E1552</f>
        <v>233</v>
      </c>
    </row>
    <row r="1553" spans="1:6" ht="15" x14ac:dyDescent="0.25">
      <c r="B1553" s="24" t="s">
        <v>642</v>
      </c>
      <c r="C1553" s="25" t="s">
        <v>148</v>
      </c>
      <c r="D1553" s="26">
        <v>0.8</v>
      </c>
      <c r="E1553" s="27">
        <v>19531.050000000003</v>
      </c>
      <c r="F1553" s="28">
        <f>D1553*E1553</f>
        <v>15624.840000000004</v>
      </c>
    </row>
    <row r="1554" spans="1:6" s="13" customFormat="1" ht="15" x14ac:dyDescent="0.25">
      <c r="A1554" s="7"/>
      <c r="B1554" s="24" t="s">
        <v>177</v>
      </c>
      <c r="C1554" s="25" t="s">
        <v>178</v>
      </c>
      <c r="D1554" s="26">
        <v>0.01</v>
      </c>
      <c r="E1554" s="27">
        <v>1065</v>
      </c>
      <c r="F1554" s="28">
        <f>D1554*E1554</f>
        <v>10.65</v>
      </c>
    </row>
    <row r="1555" spans="1:6" x14ac:dyDescent="0.2">
      <c r="A1555" s="13"/>
      <c r="B1555" s="14" t="s">
        <v>151</v>
      </c>
      <c r="C1555" s="15"/>
      <c r="D1555" s="15"/>
      <c r="E1555" s="16"/>
      <c r="F1555" s="17">
        <f>SUM(F1551:F1554)</f>
        <v>30868.490000000005</v>
      </c>
    </row>
    <row r="1556" spans="1:6" x14ac:dyDescent="0.2">
      <c r="A1556" s="2">
        <v>164</v>
      </c>
      <c r="B1556" s="19" t="s">
        <v>719</v>
      </c>
      <c r="C1556" s="20" t="s">
        <v>139</v>
      </c>
      <c r="D1556" s="21" t="s">
        <v>6</v>
      </c>
      <c r="E1556" s="22"/>
      <c r="F1556" s="34"/>
    </row>
    <row r="1557" spans="1:6" x14ac:dyDescent="0.2">
      <c r="B1557" s="24" t="s">
        <v>172</v>
      </c>
      <c r="C1557" s="25" t="s">
        <v>142</v>
      </c>
      <c r="D1557" s="26" t="s">
        <v>173</v>
      </c>
      <c r="E1557" s="27" t="s">
        <v>136</v>
      </c>
      <c r="F1557" s="11" t="s">
        <v>137</v>
      </c>
    </row>
    <row r="1558" spans="1:6" ht="15" x14ac:dyDescent="0.25">
      <c r="B1558" s="24" t="s">
        <v>718</v>
      </c>
      <c r="C1558" s="25" t="s">
        <v>268</v>
      </c>
      <c r="D1558" s="26">
        <v>0.5</v>
      </c>
      <c r="E1558" s="27">
        <v>450</v>
      </c>
      <c r="F1558" s="28">
        <f>D1558*E1558</f>
        <v>225</v>
      </c>
    </row>
    <row r="1559" spans="1:6" ht="15" x14ac:dyDescent="0.25">
      <c r="B1559" s="24" t="s">
        <v>642</v>
      </c>
      <c r="C1559" s="25" t="s">
        <v>148</v>
      </c>
      <c r="D1559" s="26">
        <v>0.8</v>
      </c>
      <c r="E1559" s="27">
        <v>19531.050000000003</v>
      </c>
      <c r="F1559" s="28">
        <f>D1559*E1559</f>
        <v>15624.840000000004</v>
      </c>
    </row>
    <row r="1560" spans="1:6" s="13" customFormat="1" ht="15" x14ac:dyDescent="0.25">
      <c r="A1560" s="7"/>
      <c r="B1560" s="24" t="s">
        <v>177</v>
      </c>
      <c r="C1560" s="25" t="s">
        <v>178</v>
      </c>
      <c r="D1560" s="26">
        <v>0.01</v>
      </c>
      <c r="E1560" s="27">
        <v>3000</v>
      </c>
      <c r="F1560" s="28">
        <f>D1560*E1560</f>
        <v>30</v>
      </c>
    </row>
    <row r="1561" spans="1:6" x14ac:dyDescent="0.2">
      <c r="A1561" s="13"/>
      <c r="B1561" s="14" t="s">
        <v>151</v>
      </c>
      <c r="C1561" s="29"/>
      <c r="D1561" s="30"/>
      <c r="E1561" s="31"/>
      <c r="F1561" s="32">
        <f>SUM(F1558:F1560)</f>
        <v>15879.840000000004</v>
      </c>
    </row>
    <row r="1562" spans="1:6" x14ac:dyDescent="0.2">
      <c r="A1562" s="2">
        <v>165</v>
      </c>
      <c r="B1562" s="41" t="s">
        <v>720</v>
      </c>
      <c r="C1562" s="20" t="s">
        <v>139</v>
      </c>
      <c r="D1562" s="21" t="s">
        <v>6</v>
      </c>
      <c r="E1562" s="22"/>
      <c r="F1562" s="22"/>
    </row>
    <row r="1563" spans="1:6" ht="15" x14ac:dyDescent="0.25">
      <c r="B1563" s="24" t="s">
        <v>172</v>
      </c>
      <c r="C1563" s="25" t="s">
        <v>142</v>
      </c>
      <c r="D1563" s="26" t="s">
        <v>298</v>
      </c>
      <c r="E1563" s="27" t="s">
        <v>299</v>
      </c>
      <c r="F1563" s="28" t="s">
        <v>137</v>
      </c>
    </row>
    <row r="1564" spans="1:6" ht="15" x14ac:dyDescent="0.25">
      <c r="B1564" s="24" t="s">
        <v>721</v>
      </c>
      <c r="C1564" s="25" t="s">
        <v>295</v>
      </c>
      <c r="D1564" s="26">
        <v>7.0000000000000007E-2</v>
      </c>
      <c r="E1564" s="27">
        <v>59900</v>
      </c>
      <c r="F1564" s="28">
        <f>D1564*E1564</f>
        <v>4193</v>
      </c>
    </row>
    <row r="1565" spans="1:6" ht="15" x14ac:dyDescent="0.25">
      <c r="B1565" s="24" t="s">
        <v>310</v>
      </c>
      <c r="C1565" s="25" t="s">
        <v>148</v>
      </c>
      <c r="D1565" s="26">
        <v>0.1</v>
      </c>
      <c r="E1565" s="27">
        <v>19531.050000000003</v>
      </c>
      <c r="F1565" s="28">
        <f>+D1565*E1565</f>
        <v>1953.1050000000005</v>
      </c>
    </row>
    <row r="1566" spans="1:6" x14ac:dyDescent="0.2">
      <c r="B1566" s="36" t="s">
        <v>177</v>
      </c>
      <c r="C1566" s="10" t="s">
        <v>178</v>
      </c>
      <c r="D1566" s="10">
        <v>0.03</v>
      </c>
      <c r="E1566" s="11">
        <v>1065</v>
      </c>
      <c r="F1566" s="11">
        <f>D1566*E1566</f>
        <v>31.95</v>
      </c>
    </row>
    <row r="1567" spans="1:6" s="13" customFormat="1" x14ac:dyDescent="0.2">
      <c r="A1567" s="7"/>
      <c r="B1567" s="75" t="s">
        <v>161</v>
      </c>
      <c r="C1567" s="25" t="s">
        <v>162</v>
      </c>
      <c r="D1567" s="76">
        <v>0.3</v>
      </c>
      <c r="E1567" s="27">
        <v>250</v>
      </c>
      <c r="F1567" s="27">
        <f>D1567*E1567</f>
        <v>75</v>
      </c>
    </row>
    <row r="1568" spans="1:6" x14ac:dyDescent="0.2">
      <c r="A1568" s="13"/>
      <c r="B1568" s="77" t="s">
        <v>151</v>
      </c>
      <c r="C1568" s="29"/>
      <c r="D1568" s="30"/>
      <c r="E1568" s="31"/>
      <c r="F1568" s="32">
        <f>SUM(F1564:F1567)</f>
        <v>6253.0550000000003</v>
      </c>
    </row>
    <row r="1569" spans="1:6" x14ac:dyDescent="0.2">
      <c r="A1569" s="2">
        <v>166</v>
      </c>
      <c r="B1569" s="35" t="s">
        <v>722</v>
      </c>
      <c r="C1569" s="20" t="s">
        <v>139</v>
      </c>
      <c r="D1569" s="33" t="s">
        <v>6</v>
      </c>
      <c r="E1569" s="22"/>
      <c r="F1569" s="34"/>
    </row>
    <row r="1570" spans="1:6" ht="15" x14ac:dyDescent="0.25">
      <c r="B1570" s="24" t="s">
        <v>172</v>
      </c>
      <c r="C1570" s="25" t="s">
        <v>142</v>
      </c>
      <c r="D1570" s="26" t="s">
        <v>298</v>
      </c>
      <c r="E1570" s="27" t="s">
        <v>299</v>
      </c>
      <c r="F1570" s="28" t="s">
        <v>137</v>
      </c>
    </row>
    <row r="1571" spans="1:6" ht="15" x14ac:dyDescent="0.25">
      <c r="B1571" s="24" t="s">
        <v>624</v>
      </c>
      <c r="C1571" s="25" t="s">
        <v>293</v>
      </c>
      <c r="D1571" s="26">
        <v>0.6</v>
      </c>
      <c r="E1571" s="27">
        <v>710</v>
      </c>
      <c r="F1571" s="28">
        <f t="shared" ref="F1571:F1578" si="65">D1571*E1571</f>
        <v>426</v>
      </c>
    </row>
    <row r="1572" spans="1:6" x14ac:dyDescent="0.2">
      <c r="B1572" s="36" t="s">
        <v>447</v>
      </c>
      <c r="C1572" s="10" t="s">
        <v>295</v>
      </c>
      <c r="D1572" s="10">
        <v>6.0000000000000001E-3</v>
      </c>
      <c r="E1572" s="11">
        <v>10700</v>
      </c>
      <c r="F1572" s="11">
        <f t="shared" si="65"/>
        <v>64.2</v>
      </c>
    </row>
    <row r="1573" spans="1:6" x14ac:dyDescent="0.2">
      <c r="B1573" s="75" t="s">
        <v>723</v>
      </c>
      <c r="C1573" s="25" t="s">
        <v>301</v>
      </c>
      <c r="D1573" s="76">
        <v>0.05</v>
      </c>
      <c r="E1573" s="27">
        <v>14530</v>
      </c>
      <c r="F1573" s="27">
        <f t="shared" si="65"/>
        <v>726.5</v>
      </c>
    </row>
    <row r="1574" spans="1:6" ht="15" x14ac:dyDescent="0.25">
      <c r="B1574" s="37" t="s">
        <v>576</v>
      </c>
      <c r="C1574" s="25" t="s">
        <v>295</v>
      </c>
      <c r="D1574" s="26">
        <v>0.03</v>
      </c>
      <c r="E1574" s="27">
        <v>27500</v>
      </c>
      <c r="F1574" s="28">
        <f t="shared" si="65"/>
        <v>825</v>
      </c>
    </row>
    <row r="1575" spans="1:6" ht="15" x14ac:dyDescent="0.25">
      <c r="B1575" s="37" t="s">
        <v>24</v>
      </c>
      <c r="C1575" s="25" t="s">
        <v>295</v>
      </c>
      <c r="D1575" s="26">
        <v>0.03</v>
      </c>
      <c r="E1575" s="27">
        <v>50000</v>
      </c>
      <c r="F1575" s="28">
        <f t="shared" si="65"/>
        <v>1500</v>
      </c>
    </row>
    <row r="1576" spans="1:6" ht="15" x14ac:dyDescent="0.25">
      <c r="B1576" s="37" t="s">
        <v>724</v>
      </c>
      <c r="C1576" s="25" t="s">
        <v>301</v>
      </c>
      <c r="D1576" s="26">
        <v>0.05</v>
      </c>
      <c r="E1576" s="27">
        <v>8773</v>
      </c>
      <c r="F1576" s="28">
        <f t="shared" si="65"/>
        <v>438.65000000000003</v>
      </c>
    </row>
    <row r="1577" spans="1:6" ht="15" x14ac:dyDescent="0.25">
      <c r="B1577" s="37" t="s">
        <v>310</v>
      </c>
      <c r="C1577" s="25" t="s">
        <v>148</v>
      </c>
      <c r="D1577" s="26">
        <v>0.5</v>
      </c>
      <c r="E1577" s="27">
        <v>19531.050000000003</v>
      </c>
      <c r="F1577" s="28">
        <f t="shared" si="65"/>
        <v>9765.5250000000015</v>
      </c>
    </row>
    <row r="1578" spans="1:6" s="13" customFormat="1" x14ac:dyDescent="0.2">
      <c r="A1578" s="7"/>
      <c r="B1578" s="36" t="s">
        <v>177</v>
      </c>
      <c r="C1578" s="10" t="s">
        <v>178</v>
      </c>
      <c r="D1578" s="10">
        <v>0.03</v>
      </c>
      <c r="E1578" s="11">
        <v>1065</v>
      </c>
      <c r="F1578" s="11">
        <f t="shared" si="65"/>
        <v>31.95</v>
      </c>
    </row>
    <row r="1579" spans="1:6" x14ac:dyDescent="0.2">
      <c r="A1579" s="13"/>
      <c r="B1579" s="77" t="s">
        <v>151</v>
      </c>
      <c r="C1579" s="29"/>
      <c r="D1579" s="78"/>
      <c r="E1579" s="31"/>
      <c r="F1579" s="42">
        <f>SUM(F1571:F1578)</f>
        <v>13777.825000000003</v>
      </c>
    </row>
    <row r="1580" spans="1:6" ht="25.5" x14ac:dyDescent="0.2">
      <c r="A1580" s="2">
        <v>167</v>
      </c>
      <c r="B1580" s="79" t="s">
        <v>725</v>
      </c>
      <c r="C1580" s="20" t="s">
        <v>139</v>
      </c>
      <c r="D1580" s="33" t="s">
        <v>6</v>
      </c>
      <c r="E1580" s="22"/>
      <c r="F1580" s="34"/>
    </row>
    <row r="1581" spans="1:6" ht="15" x14ac:dyDescent="0.25">
      <c r="B1581" s="37" t="s">
        <v>141</v>
      </c>
      <c r="C1581" s="25" t="s">
        <v>142</v>
      </c>
      <c r="D1581" s="26" t="s">
        <v>135</v>
      </c>
      <c r="E1581" s="27" t="s">
        <v>136</v>
      </c>
      <c r="F1581" s="28" t="s">
        <v>137</v>
      </c>
    </row>
    <row r="1582" spans="1:6" ht="15" x14ac:dyDescent="0.25">
      <c r="B1582" s="37" t="s">
        <v>726</v>
      </c>
      <c r="C1582" s="25" t="s">
        <v>155</v>
      </c>
      <c r="D1582" s="26">
        <v>0.12</v>
      </c>
      <c r="E1582" s="27">
        <v>356862.65</v>
      </c>
      <c r="F1582" s="28">
        <f>D1582*E1582</f>
        <v>42823.518000000004</v>
      </c>
    </row>
    <row r="1583" spans="1:6" x14ac:dyDescent="0.2">
      <c r="B1583" s="36" t="s">
        <v>727</v>
      </c>
      <c r="C1583" s="10" t="s">
        <v>6</v>
      </c>
      <c r="D1583" s="10">
        <v>1</v>
      </c>
      <c r="E1583" s="11">
        <v>3700</v>
      </c>
      <c r="F1583" s="11">
        <f>D1583*E1583</f>
        <v>3700</v>
      </c>
    </row>
    <row r="1584" spans="1:6" x14ac:dyDescent="0.2">
      <c r="B1584" s="75" t="s">
        <v>379</v>
      </c>
      <c r="C1584" s="25" t="s">
        <v>148</v>
      </c>
      <c r="D1584" s="71">
        <v>0.9</v>
      </c>
      <c r="E1584" s="27">
        <v>26041.4</v>
      </c>
      <c r="F1584" s="27">
        <f>D1584*E1584</f>
        <v>23437.260000000002</v>
      </c>
    </row>
    <row r="1585" spans="1:6" ht="15" x14ac:dyDescent="0.25">
      <c r="B1585" s="37" t="s">
        <v>421</v>
      </c>
      <c r="C1585" s="25" t="s">
        <v>388</v>
      </c>
      <c r="D1585" s="26">
        <v>0.05</v>
      </c>
      <c r="E1585" s="27">
        <v>40000</v>
      </c>
      <c r="F1585" s="28">
        <f>D1585*E1585</f>
        <v>2000</v>
      </c>
    </row>
    <row r="1586" spans="1:6" s="13" customFormat="1" ht="15" x14ac:dyDescent="0.25">
      <c r="A1586" s="7"/>
      <c r="B1586" s="37" t="s">
        <v>149</v>
      </c>
      <c r="C1586" s="25" t="s">
        <v>150</v>
      </c>
      <c r="D1586" s="26"/>
      <c r="E1586" s="27"/>
      <c r="F1586" s="28">
        <f>0.05*F1584</f>
        <v>1171.8630000000001</v>
      </c>
    </row>
    <row r="1587" spans="1:6" x14ac:dyDescent="0.2">
      <c r="A1587" s="13"/>
      <c r="B1587" s="77" t="s">
        <v>151</v>
      </c>
      <c r="C1587" s="29"/>
      <c r="D1587" s="30"/>
      <c r="E1587" s="31"/>
      <c r="F1587" s="32">
        <f>SUM(F1582:F1586)</f>
        <v>73132.641000000003</v>
      </c>
    </row>
    <row r="1588" spans="1:6" x14ac:dyDescent="0.2">
      <c r="A1588" s="2">
        <v>168</v>
      </c>
      <c r="B1588" s="18" t="s">
        <v>728</v>
      </c>
      <c r="C1588" s="4"/>
      <c r="D1588" s="4" t="s">
        <v>155</v>
      </c>
      <c r="E1588" s="5"/>
      <c r="F1588" s="6"/>
    </row>
    <row r="1589" spans="1:6" x14ac:dyDescent="0.2">
      <c r="B1589" s="80" t="s">
        <v>172</v>
      </c>
      <c r="C1589" s="25" t="s">
        <v>142</v>
      </c>
      <c r="D1589" s="76" t="s">
        <v>135</v>
      </c>
      <c r="E1589" s="27" t="s">
        <v>136</v>
      </c>
      <c r="F1589" s="27" t="s">
        <v>137</v>
      </c>
    </row>
    <row r="1590" spans="1:6" ht="15" x14ac:dyDescent="0.25">
      <c r="B1590" s="24" t="s">
        <v>476</v>
      </c>
      <c r="C1590" s="25" t="s">
        <v>155</v>
      </c>
      <c r="D1590" s="26">
        <v>1.3</v>
      </c>
      <c r="E1590" s="27">
        <v>20000</v>
      </c>
      <c r="F1590" s="28">
        <f t="shared" ref="F1590:F1595" si="66">D1590*E1590</f>
        <v>26000</v>
      </c>
    </row>
    <row r="1591" spans="1:6" x14ac:dyDescent="0.2">
      <c r="B1591" s="24" t="s">
        <v>729</v>
      </c>
      <c r="C1591" s="25" t="s">
        <v>148</v>
      </c>
      <c r="D1591" s="26">
        <v>4.5999999999999999E-2</v>
      </c>
      <c r="E1591" s="27">
        <v>19531.050000000003</v>
      </c>
      <c r="F1591" s="81">
        <f t="shared" si="66"/>
        <v>898.42830000000015</v>
      </c>
    </row>
    <row r="1592" spans="1:6" ht="15" x14ac:dyDescent="0.25">
      <c r="B1592" s="24" t="s">
        <v>730</v>
      </c>
      <c r="C1592" s="25" t="s">
        <v>731</v>
      </c>
      <c r="D1592" s="26">
        <v>4.7E-2</v>
      </c>
      <c r="E1592" s="27">
        <v>70000</v>
      </c>
      <c r="F1592" s="28">
        <f t="shared" si="66"/>
        <v>3290</v>
      </c>
    </row>
    <row r="1593" spans="1:6" ht="15" x14ac:dyDescent="0.25">
      <c r="B1593" s="24" t="s">
        <v>732</v>
      </c>
      <c r="C1593" s="25" t="s">
        <v>731</v>
      </c>
      <c r="D1593" s="26">
        <v>0.09</v>
      </c>
      <c r="E1593" s="27">
        <v>70000</v>
      </c>
      <c r="F1593" s="28">
        <f t="shared" si="66"/>
        <v>6300</v>
      </c>
    </row>
    <row r="1594" spans="1:6" x14ac:dyDescent="0.2">
      <c r="B1594" s="82" t="s">
        <v>733</v>
      </c>
      <c r="C1594" s="10" t="s">
        <v>734</v>
      </c>
      <c r="D1594" s="10">
        <v>13</v>
      </c>
      <c r="E1594" s="11">
        <v>700</v>
      </c>
      <c r="F1594" s="11">
        <f t="shared" si="66"/>
        <v>9100</v>
      </c>
    </row>
    <row r="1595" spans="1:6" s="13" customFormat="1" x14ac:dyDescent="0.2">
      <c r="A1595" s="7"/>
      <c r="B1595" s="80" t="s">
        <v>735</v>
      </c>
      <c r="C1595" s="25" t="s">
        <v>388</v>
      </c>
      <c r="D1595" s="76">
        <v>2E-3</v>
      </c>
      <c r="E1595" s="27">
        <v>200000</v>
      </c>
      <c r="F1595" s="27">
        <f t="shared" si="66"/>
        <v>400</v>
      </c>
    </row>
    <row r="1596" spans="1:6" x14ac:dyDescent="0.2">
      <c r="A1596" s="13"/>
      <c r="B1596" s="77" t="s">
        <v>151</v>
      </c>
      <c r="C1596" s="29"/>
      <c r="D1596" s="30"/>
      <c r="E1596" s="31"/>
      <c r="F1596" s="32">
        <f>SUM(F1590:F1595)</f>
        <v>45988.4283</v>
      </c>
    </row>
    <row r="1597" spans="1:6" x14ac:dyDescent="0.2">
      <c r="A1597" s="2">
        <v>169</v>
      </c>
      <c r="B1597" s="19" t="s">
        <v>736</v>
      </c>
      <c r="C1597" s="20" t="s">
        <v>139</v>
      </c>
      <c r="D1597" s="33" t="s">
        <v>140</v>
      </c>
      <c r="E1597" s="22"/>
      <c r="F1597" s="34"/>
    </row>
    <row r="1598" spans="1:6" ht="15" x14ac:dyDescent="0.25">
      <c r="B1598" s="24" t="s">
        <v>172</v>
      </c>
      <c r="C1598" s="25" t="s">
        <v>142</v>
      </c>
      <c r="D1598" s="26" t="s">
        <v>135</v>
      </c>
      <c r="E1598" s="27" t="s">
        <v>136</v>
      </c>
      <c r="F1598" s="28" t="s">
        <v>137</v>
      </c>
    </row>
    <row r="1599" spans="1:6" x14ac:dyDescent="0.2">
      <c r="B1599" s="36" t="s">
        <v>488</v>
      </c>
      <c r="C1599" s="10" t="s">
        <v>489</v>
      </c>
      <c r="D1599" s="10">
        <v>0.15</v>
      </c>
      <c r="E1599" s="11">
        <v>1850</v>
      </c>
      <c r="F1599" s="11">
        <f t="shared" ref="F1599:F1605" si="67">D1599*E1599</f>
        <v>277.5</v>
      </c>
    </row>
    <row r="1600" spans="1:6" x14ac:dyDescent="0.2">
      <c r="B1600" s="75" t="s">
        <v>737</v>
      </c>
      <c r="C1600" s="25" t="s">
        <v>142</v>
      </c>
      <c r="D1600" s="71">
        <v>1</v>
      </c>
      <c r="E1600" s="72">
        <v>6000</v>
      </c>
      <c r="F1600" s="72">
        <f t="shared" si="67"/>
        <v>6000</v>
      </c>
    </row>
    <row r="1601" spans="1:6" x14ac:dyDescent="0.2">
      <c r="B1601" s="75" t="s">
        <v>491</v>
      </c>
      <c r="C1601" s="25" t="s">
        <v>142</v>
      </c>
      <c r="D1601" s="71">
        <v>0.5</v>
      </c>
      <c r="E1601" s="72">
        <v>1500</v>
      </c>
      <c r="F1601" s="73">
        <f t="shared" si="67"/>
        <v>750</v>
      </c>
    </row>
    <row r="1602" spans="1:6" x14ac:dyDescent="0.2">
      <c r="B1602" s="75" t="s">
        <v>492</v>
      </c>
      <c r="C1602" s="25" t="s">
        <v>155</v>
      </c>
      <c r="D1602" s="71">
        <v>0.04</v>
      </c>
      <c r="E1602" s="72">
        <v>326029</v>
      </c>
      <c r="F1602" s="73">
        <f t="shared" si="67"/>
        <v>13041.16</v>
      </c>
    </row>
    <row r="1603" spans="1:6" x14ac:dyDescent="0.2">
      <c r="B1603" s="75" t="s">
        <v>738</v>
      </c>
      <c r="C1603" s="25" t="s">
        <v>249</v>
      </c>
      <c r="D1603" s="71">
        <v>3.6</v>
      </c>
      <c r="E1603" s="72">
        <v>3834.6315</v>
      </c>
      <c r="F1603" s="73">
        <f>+D1603*E1603</f>
        <v>13804.6734</v>
      </c>
    </row>
    <row r="1604" spans="1:6" x14ac:dyDescent="0.2">
      <c r="B1604" s="75" t="s">
        <v>670</v>
      </c>
      <c r="C1604" s="25" t="s">
        <v>148</v>
      </c>
      <c r="D1604" s="71">
        <v>0.5</v>
      </c>
      <c r="E1604" s="72">
        <v>32551.750000000004</v>
      </c>
      <c r="F1604" s="73">
        <f t="shared" si="67"/>
        <v>16275.875000000002</v>
      </c>
    </row>
    <row r="1605" spans="1:6" s="13" customFormat="1" x14ac:dyDescent="0.2">
      <c r="A1605" s="7"/>
      <c r="B1605" s="36" t="s">
        <v>177</v>
      </c>
      <c r="C1605" s="10" t="s">
        <v>178</v>
      </c>
      <c r="D1605" s="10">
        <v>0.33</v>
      </c>
      <c r="E1605" s="11">
        <v>1065</v>
      </c>
      <c r="F1605" s="11">
        <f t="shared" si="67"/>
        <v>351.45</v>
      </c>
    </row>
    <row r="1606" spans="1:6" x14ac:dyDescent="0.2">
      <c r="A1606" s="13"/>
      <c r="B1606" s="77" t="s">
        <v>151</v>
      </c>
      <c r="C1606" s="29"/>
      <c r="D1606" s="30"/>
      <c r="E1606" s="31"/>
      <c r="F1606" s="32">
        <f>SUM(F1599:F1605)</f>
        <v>50500.6584</v>
      </c>
    </row>
    <row r="1607" spans="1:6" x14ac:dyDescent="0.2">
      <c r="A1607" s="2">
        <v>170</v>
      </c>
      <c r="B1607" s="19" t="s">
        <v>739</v>
      </c>
      <c r="C1607" s="20" t="s">
        <v>139</v>
      </c>
      <c r="D1607" s="33" t="s">
        <v>6</v>
      </c>
      <c r="E1607" s="22"/>
      <c r="F1607" s="34"/>
    </row>
    <row r="1608" spans="1:6" ht="15" x14ac:dyDescent="0.25">
      <c r="B1608" s="24" t="s">
        <v>172</v>
      </c>
      <c r="C1608" s="25" t="s">
        <v>142</v>
      </c>
      <c r="D1608" s="26" t="s">
        <v>173</v>
      </c>
      <c r="E1608" s="27" t="s">
        <v>136</v>
      </c>
      <c r="F1608" s="28" t="s">
        <v>137</v>
      </c>
    </row>
    <row r="1609" spans="1:6" x14ac:dyDescent="0.2">
      <c r="B1609" s="36" t="s">
        <v>471</v>
      </c>
      <c r="C1609" s="10" t="s">
        <v>148</v>
      </c>
      <c r="D1609" s="10">
        <v>0.15</v>
      </c>
      <c r="E1609" s="11">
        <v>26041.4</v>
      </c>
      <c r="F1609" s="11">
        <f>D1609*E1609</f>
        <v>3906.21</v>
      </c>
    </row>
    <row r="1610" spans="1:6" x14ac:dyDescent="0.2">
      <c r="B1610" s="75" t="s">
        <v>175</v>
      </c>
      <c r="C1610" s="25" t="s">
        <v>176</v>
      </c>
      <c r="D1610" s="76">
        <v>0.02</v>
      </c>
      <c r="E1610" s="27">
        <v>85000</v>
      </c>
      <c r="F1610" s="27">
        <f>D1610*E1610</f>
        <v>1700</v>
      </c>
    </row>
    <row r="1611" spans="1:6" ht="15" x14ac:dyDescent="0.25">
      <c r="B1611" s="24" t="s">
        <v>177</v>
      </c>
      <c r="C1611" s="25" t="s">
        <v>178</v>
      </c>
      <c r="D1611" s="26"/>
      <c r="E1611" s="27"/>
      <c r="F1611" s="28">
        <f>+F1609*0.05</f>
        <v>195.31050000000002</v>
      </c>
    </row>
    <row r="1612" spans="1:6" s="13" customFormat="1" ht="15" x14ac:dyDescent="0.25">
      <c r="A1612" s="7"/>
      <c r="B1612" s="24" t="s">
        <v>161</v>
      </c>
      <c r="C1612" s="25" t="s">
        <v>162</v>
      </c>
      <c r="D1612" s="26">
        <v>0.1</v>
      </c>
      <c r="E1612" s="27">
        <v>1600</v>
      </c>
      <c r="F1612" s="28">
        <f>D1612*E1612</f>
        <v>160</v>
      </c>
    </row>
    <row r="1613" spans="1:6" x14ac:dyDescent="0.2">
      <c r="A1613" s="13"/>
      <c r="B1613" s="77" t="s">
        <v>151</v>
      </c>
      <c r="C1613" s="29"/>
      <c r="D1613" s="30"/>
      <c r="E1613" s="31"/>
      <c r="F1613" s="32">
        <f>SUM(F1609:F1612)</f>
        <v>5961.5204999999996</v>
      </c>
    </row>
    <row r="1614" spans="1:6" x14ac:dyDescent="0.2">
      <c r="A1614" s="2">
        <v>171</v>
      </c>
      <c r="B1614" s="18" t="s">
        <v>740</v>
      </c>
      <c r="C1614" s="4" t="s">
        <v>139</v>
      </c>
      <c r="D1614" s="4" t="s">
        <v>6</v>
      </c>
      <c r="E1614" s="5"/>
      <c r="F1614" s="6"/>
    </row>
    <row r="1615" spans="1:6" x14ac:dyDescent="0.2">
      <c r="B1615" s="80" t="s">
        <v>172</v>
      </c>
      <c r="C1615" s="25" t="s">
        <v>142</v>
      </c>
      <c r="D1615" s="76" t="s">
        <v>173</v>
      </c>
      <c r="E1615" s="27" t="s">
        <v>136</v>
      </c>
      <c r="F1615" s="27" t="s">
        <v>137</v>
      </c>
    </row>
    <row r="1616" spans="1:6" ht="15" x14ac:dyDescent="0.25">
      <c r="B1616" s="24" t="s">
        <v>270</v>
      </c>
      <c r="C1616" s="25" t="s">
        <v>148</v>
      </c>
      <c r="D1616" s="26">
        <v>0.3</v>
      </c>
      <c r="E1616" s="27">
        <v>19531.050000000003</v>
      </c>
      <c r="F1616" s="28">
        <f>D1616*E1616</f>
        <v>5859.3150000000005</v>
      </c>
    </row>
    <row r="1617" spans="1:6" ht="15" x14ac:dyDescent="0.25">
      <c r="B1617" s="24" t="s">
        <v>177</v>
      </c>
      <c r="C1617" s="25" t="s">
        <v>178</v>
      </c>
      <c r="D1617" s="26">
        <v>8.4000000000000005E-2</v>
      </c>
      <c r="E1617" s="27">
        <v>1065</v>
      </c>
      <c r="F1617" s="28">
        <f>D1617*E1617</f>
        <v>89.460000000000008</v>
      </c>
    </row>
    <row r="1618" spans="1:6" s="13" customFormat="1" ht="15" x14ac:dyDescent="0.25">
      <c r="A1618" s="7"/>
      <c r="B1618" s="24" t="s">
        <v>161</v>
      </c>
      <c r="C1618" s="25" t="s">
        <v>162</v>
      </c>
      <c r="D1618" s="26">
        <v>0.2</v>
      </c>
      <c r="E1618" s="27">
        <v>250</v>
      </c>
      <c r="F1618" s="28">
        <f>D1618*E1618</f>
        <v>50</v>
      </c>
    </row>
    <row r="1619" spans="1:6" x14ac:dyDescent="0.2">
      <c r="A1619" s="13"/>
      <c r="B1619" s="77" t="s">
        <v>151</v>
      </c>
      <c r="C1619" s="29"/>
      <c r="D1619" s="30"/>
      <c r="E1619" s="31"/>
      <c r="F1619" s="32">
        <f>SUM(F1616:F1618)</f>
        <v>5998.7750000000005</v>
      </c>
    </row>
    <row r="1620" spans="1:6" x14ac:dyDescent="0.2">
      <c r="A1620" s="2">
        <v>172</v>
      </c>
      <c r="B1620" s="41" t="s">
        <v>741</v>
      </c>
      <c r="C1620" s="20"/>
      <c r="D1620" s="21"/>
      <c r="E1620" s="22"/>
      <c r="F1620" s="22"/>
    </row>
    <row r="1621" spans="1:6" ht="15" x14ac:dyDescent="0.25">
      <c r="B1621" s="24" t="s">
        <v>742</v>
      </c>
      <c r="C1621" s="25" t="s">
        <v>139</v>
      </c>
      <c r="D1621" s="26" t="s">
        <v>268</v>
      </c>
      <c r="E1621" s="27"/>
      <c r="F1621" s="28"/>
    </row>
    <row r="1622" spans="1:6" ht="15" x14ac:dyDescent="0.25">
      <c r="B1622" s="24" t="s">
        <v>172</v>
      </c>
      <c r="C1622" s="25" t="s">
        <v>142</v>
      </c>
      <c r="D1622" s="26" t="s">
        <v>173</v>
      </c>
      <c r="E1622" s="27" t="s">
        <v>136</v>
      </c>
      <c r="F1622" s="28" t="s">
        <v>137</v>
      </c>
    </row>
    <row r="1623" spans="1:6" ht="15" x14ac:dyDescent="0.25">
      <c r="B1623" s="24" t="s">
        <v>520</v>
      </c>
      <c r="C1623" s="25" t="s">
        <v>268</v>
      </c>
      <c r="D1623" s="26">
        <v>0.03</v>
      </c>
      <c r="E1623" s="27">
        <v>2790</v>
      </c>
      <c r="F1623" s="28">
        <f>D1623*E1623</f>
        <v>83.7</v>
      </c>
    </row>
    <row r="1624" spans="1:6" ht="15" x14ac:dyDescent="0.25">
      <c r="B1624" s="24" t="s">
        <v>743</v>
      </c>
      <c r="C1624" s="25" t="s">
        <v>142</v>
      </c>
      <c r="D1624" s="26">
        <v>0.03</v>
      </c>
      <c r="E1624" s="27">
        <v>2500</v>
      </c>
      <c r="F1624" s="28">
        <f>D1624*E1624</f>
        <v>75</v>
      </c>
    </row>
    <row r="1625" spans="1:6" x14ac:dyDescent="0.2">
      <c r="B1625" s="36" t="s">
        <v>744</v>
      </c>
      <c r="C1625" s="10" t="s">
        <v>268</v>
      </c>
      <c r="D1625" s="10">
        <v>1.03</v>
      </c>
      <c r="E1625" s="11">
        <v>3000</v>
      </c>
      <c r="F1625" s="11">
        <f>D1625*E1625</f>
        <v>3090</v>
      </c>
    </row>
    <row r="1626" spans="1:6" s="13" customFormat="1" x14ac:dyDescent="0.2">
      <c r="A1626" s="7"/>
      <c r="B1626" s="75" t="s">
        <v>174</v>
      </c>
      <c r="C1626" s="25" t="s">
        <v>148</v>
      </c>
      <c r="D1626" s="71">
        <v>0.09</v>
      </c>
      <c r="E1626" s="27">
        <v>6510.35</v>
      </c>
      <c r="F1626" s="27">
        <f>D1626*E1626</f>
        <v>585.93150000000003</v>
      </c>
    </row>
    <row r="1627" spans="1:6" x14ac:dyDescent="0.2">
      <c r="A1627" s="13"/>
      <c r="B1627" s="77" t="s">
        <v>151</v>
      </c>
      <c r="C1627" s="29"/>
      <c r="D1627" s="30"/>
      <c r="E1627" s="31"/>
      <c r="F1627" s="32">
        <f>SUM(F1623:F1626)</f>
        <v>3834.6315</v>
      </c>
    </row>
    <row r="1628" spans="1:6" x14ac:dyDescent="0.2">
      <c r="A1628" s="2">
        <v>173</v>
      </c>
      <c r="B1628" s="19" t="s">
        <v>253</v>
      </c>
      <c r="C1628" s="20" t="s">
        <v>139</v>
      </c>
      <c r="D1628" s="33" t="s">
        <v>140</v>
      </c>
      <c r="E1628" s="22"/>
      <c r="F1628" s="34"/>
    </row>
    <row r="1629" spans="1:6" ht="15" x14ac:dyDescent="0.25">
      <c r="B1629" s="24" t="s">
        <v>172</v>
      </c>
      <c r="C1629" s="25" t="s">
        <v>142</v>
      </c>
      <c r="D1629" s="26" t="s">
        <v>173</v>
      </c>
      <c r="E1629" s="27" t="s">
        <v>136</v>
      </c>
      <c r="F1629" s="28" t="s">
        <v>137</v>
      </c>
    </row>
    <row r="1630" spans="1:6" x14ac:dyDescent="0.2">
      <c r="B1630" s="82" t="s">
        <v>255</v>
      </c>
      <c r="C1630" s="10" t="s">
        <v>142</v>
      </c>
      <c r="D1630" s="10">
        <v>4.0000000000000001E-3</v>
      </c>
      <c r="E1630" s="11">
        <v>56156.76</v>
      </c>
      <c r="F1630" s="11">
        <f>D1630*E1630</f>
        <v>224.62704000000002</v>
      </c>
    </row>
    <row r="1631" spans="1:6" x14ac:dyDescent="0.2">
      <c r="B1631" s="80" t="s">
        <v>256</v>
      </c>
      <c r="C1631" s="25" t="s">
        <v>140</v>
      </c>
      <c r="D1631" s="76">
        <v>1</v>
      </c>
      <c r="E1631" s="27">
        <v>6939.12</v>
      </c>
      <c r="F1631" s="27">
        <f>D1631*E1631</f>
        <v>6939.12</v>
      </c>
    </row>
    <row r="1632" spans="1:6" ht="15" x14ac:dyDescent="0.25">
      <c r="B1632" s="24" t="s">
        <v>221</v>
      </c>
      <c r="C1632" s="25" t="s">
        <v>142</v>
      </c>
      <c r="D1632" s="26">
        <v>4.0000000000000001E-3</v>
      </c>
      <c r="E1632" s="27">
        <v>24559</v>
      </c>
      <c r="F1632" s="28">
        <f>D1632*E1632</f>
        <v>98.236000000000004</v>
      </c>
    </row>
    <row r="1633" spans="1:6" ht="15" x14ac:dyDescent="0.25">
      <c r="B1633" s="24" t="s">
        <v>222</v>
      </c>
      <c r="C1633" s="25" t="s">
        <v>148</v>
      </c>
      <c r="D1633" s="26">
        <v>0.16700000000000001</v>
      </c>
      <c r="E1633" s="27">
        <v>13020.7</v>
      </c>
      <c r="F1633" s="28">
        <f>D1633*E1633</f>
        <v>2174.4569000000001</v>
      </c>
    </row>
    <row r="1634" spans="1:6" s="13" customFormat="1" ht="15" x14ac:dyDescent="0.25">
      <c r="A1634" s="7"/>
      <c r="B1634" s="24" t="s">
        <v>177</v>
      </c>
      <c r="C1634" s="25" t="s">
        <v>178</v>
      </c>
      <c r="D1634" s="26">
        <v>0.3</v>
      </c>
      <c r="E1634" s="27">
        <v>1065</v>
      </c>
      <c r="F1634" s="28">
        <f>D1634*E1634</f>
        <v>319.5</v>
      </c>
    </row>
    <row r="1635" spans="1:6" x14ac:dyDescent="0.2">
      <c r="A1635" s="13"/>
      <c r="B1635" s="77" t="s">
        <v>151</v>
      </c>
      <c r="C1635" s="29"/>
      <c r="D1635" s="30"/>
      <c r="E1635" s="31"/>
      <c r="F1635" s="32">
        <f>SUM(F1630:F1634)</f>
        <v>9755.9399400000002</v>
      </c>
    </row>
    <row r="1636" spans="1:6" x14ac:dyDescent="0.2">
      <c r="A1636" s="2">
        <v>174</v>
      </c>
      <c r="B1636" s="41" t="s">
        <v>745</v>
      </c>
      <c r="C1636" s="20" t="s">
        <v>139</v>
      </c>
      <c r="D1636" s="21" t="s">
        <v>140</v>
      </c>
      <c r="E1636" s="22"/>
      <c r="F1636" s="22"/>
    </row>
    <row r="1637" spans="1:6" ht="15" x14ac:dyDescent="0.25">
      <c r="B1637" s="24" t="s">
        <v>172</v>
      </c>
      <c r="C1637" s="25" t="s">
        <v>142</v>
      </c>
      <c r="D1637" s="26" t="s">
        <v>173</v>
      </c>
      <c r="E1637" s="27" t="s">
        <v>136</v>
      </c>
      <c r="F1637" s="28" t="s">
        <v>137</v>
      </c>
    </row>
    <row r="1638" spans="1:6" ht="15" x14ac:dyDescent="0.25">
      <c r="B1638" s="24" t="s">
        <v>255</v>
      </c>
      <c r="C1638" s="25" t="s">
        <v>142</v>
      </c>
      <c r="D1638" s="26">
        <v>4.0000000000000001E-3</v>
      </c>
      <c r="E1638" s="27">
        <v>56156.76</v>
      </c>
      <c r="F1638" s="28">
        <f>D1638*E1638</f>
        <v>224.62704000000002</v>
      </c>
    </row>
    <row r="1639" spans="1:6" ht="15" x14ac:dyDescent="0.25">
      <c r="B1639" s="24" t="s">
        <v>746</v>
      </c>
      <c r="C1639" s="25" t="s">
        <v>140</v>
      </c>
      <c r="D1639" s="26">
        <v>1</v>
      </c>
      <c r="E1639" s="27">
        <v>18346.560000000001</v>
      </c>
      <c r="F1639" s="28">
        <f>D1639*E1639</f>
        <v>18346.560000000001</v>
      </c>
    </row>
    <row r="1640" spans="1:6" ht="15" x14ac:dyDescent="0.25">
      <c r="B1640" s="24" t="s">
        <v>221</v>
      </c>
      <c r="C1640" s="25" t="s">
        <v>142</v>
      </c>
      <c r="D1640" s="26">
        <v>4.0000000000000001E-3</v>
      </c>
      <c r="E1640" s="27">
        <v>24559</v>
      </c>
      <c r="F1640" s="28">
        <f>D1640*E1640</f>
        <v>98.236000000000004</v>
      </c>
    </row>
    <row r="1641" spans="1:6" x14ac:dyDescent="0.2">
      <c r="B1641" s="36" t="s">
        <v>747</v>
      </c>
      <c r="C1641" s="10" t="s">
        <v>148</v>
      </c>
      <c r="D1641" s="10">
        <v>0.2</v>
      </c>
      <c r="E1641" s="11">
        <v>19531.050000000003</v>
      </c>
      <c r="F1641" s="11">
        <f>D1641*E1641</f>
        <v>3906.2100000000009</v>
      </c>
    </row>
    <row r="1642" spans="1:6" s="13" customFormat="1" x14ac:dyDescent="0.2">
      <c r="A1642" s="7"/>
      <c r="B1642" s="75" t="s">
        <v>177</v>
      </c>
      <c r="C1642" s="25" t="s">
        <v>178</v>
      </c>
      <c r="D1642" s="76">
        <v>0.3</v>
      </c>
      <c r="E1642" s="27">
        <v>1065</v>
      </c>
      <c r="F1642" s="27">
        <f>D1642*E1642</f>
        <v>319.5</v>
      </c>
    </row>
    <row r="1643" spans="1:6" x14ac:dyDescent="0.2">
      <c r="A1643" s="13"/>
      <c r="B1643" s="77" t="s">
        <v>151</v>
      </c>
      <c r="C1643" s="29"/>
      <c r="D1643" s="30"/>
      <c r="E1643" s="31"/>
      <c r="F1643" s="32">
        <f>SUM(F1638:F1642)</f>
        <v>22895.133040000001</v>
      </c>
    </row>
    <row r="1644" spans="1:6" x14ac:dyDescent="0.2">
      <c r="A1644" s="2">
        <v>175</v>
      </c>
      <c r="B1644" s="19" t="s">
        <v>748</v>
      </c>
      <c r="C1644" s="20" t="s">
        <v>139</v>
      </c>
      <c r="D1644" s="33" t="s">
        <v>6</v>
      </c>
      <c r="E1644" s="22"/>
      <c r="F1644" s="34"/>
    </row>
    <row r="1645" spans="1:6" ht="15" x14ac:dyDescent="0.25">
      <c r="B1645" s="24" t="s">
        <v>172</v>
      </c>
      <c r="C1645" s="25" t="s">
        <v>142</v>
      </c>
      <c r="D1645" s="26" t="s">
        <v>173</v>
      </c>
      <c r="E1645" s="27" t="s">
        <v>136</v>
      </c>
      <c r="F1645" s="28" t="s">
        <v>137</v>
      </c>
    </row>
    <row r="1646" spans="1:6" x14ac:dyDescent="0.2">
      <c r="B1646" s="36" t="s">
        <v>749</v>
      </c>
      <c r="C1646" s="10" t="s">
        <v>142</v>
      </c>
      <c r="D1646" s="10">
        <v>0.2</v>
      </c>
      <c r="E1646" s="11">
        <v>9117.6</v>
      </c>
      <c r="F1646" s="11">
        <f t="shared" ref="F1646:F1654" si="68">D1646*E1646</f>
        <v>1823.5200000000002</v>
      </c>
    </row>
    <row r="1647" spans="1:6" x14ac:dyDescent="0.2">
      <c r="B1647" s="75" t="s">
        <v>750</v>
      </c>
      <c r="C1647" s="25" t="s">
        <v>268</v>
      </c>
      <c r="D1647" s="76">
        <v>0.03</v>
      </c>
      <c r="E1647" s="27">
        <v>30000</v>
      </c>
      <c r="F1647" s="27">
        <f t="shared" si="68"/>
        <v>900</v>
      </c>
    </row>
    <row r="1648" spans="1:6" ht="15" x14ac:dyDescent="0.25">
      <c r="B1648" s="24" t="s">
        <v>488</v>
      </c>
      <c r="C1648" s="25" t="s">
        <v>489</v>
      </c>
      <c r="D1648" s="26">
        <v>0.2</v>
      </c>
      <c r="E1648" s="27">
        <v>1850</v>
      </c>
      <c r="F1648" s="28">
        <f t="shared" si="68"/>
        <v>370</v>
      </c>
    </row>
    <row r="1649" spans="1:7" ht="15" x14ac:dyDescent="0.25">
      <c r="B1649" s="24" t="s">
        <v>751</v>
      </c>
      <c r="C1649" s="25" t="s">
        <v>752</v>
      </c>
      <c r="D1649" s="26">
        <v>0.25</v>
      </c>
      <c r="E1649" s="27">
        <v>22624.639999999999</v>
      </c>
      <c r="F1649" s="28">
        <f t="shared" si="68"/>
        <v>5656.16</v>
      </c>
    </row>
    <row r="1650" spans="1:7" ht="15" x14ac:dyDescent="0.25">
      <c r="B1650" s="24" t="s">
        <v>753</v>
      </c>
      <c r="C1650" s="25" t="s">
        <v>142</v>
      </c>
      <c r="D1650" s="26">
        <v>1</v>
      </c>
      <c r="E1650" s="27">
        <v>120</v>
      </c>
      <c r="F1650" s="28">
        <f t="shared" si="68"/>
        <v>120</v>
      </c>
    </row>
    <row r="1651" spans="1:7" ht="15" x14ac:dyDescent="0.25">
      <c r="B1651" s="24" t="s">
        <v>561</v>
      </c>
      <c r="C1651" s="25" t="s">
        <v>148</v>
      </c>
      <c r="D1651" s="26">
        <v>0.8</v>
      </c>
      <c r="E1651" s="27">
        <v>13020.7</v>
      </c>
      <c r="F1651" s="28">
        <f t="shared" si="68"/>
        <v>10416.560000000001</v>
      </c>
    </row>
    <row r="1652" spans="1:7" x14ac:dyDescent="0.2">
      <c r="B1652" s="36" t="s">
        <v>177</v>
      </c>
      <c r="C1652" s="10" t="s">
        <v>178</v>
      </c>
      <c r="D1652" s="10">
        <v>0.5</v>
      </c>
      <c r="E1652" s="11">
        <v>1065</v>
      </c>
      <c r="F1652" s="11">
        <f t="shared" si="68"/>
        <v>532.5</v>
      </c>
    </row>
    <row r="1653" spans="1:7" x14ac:dyDescent="0.2">
      <c r="B1653" s="75" t="s">
        <v>161</v>
      </c>
      <c r="C1653" s="25" t="s">
        <v>162</v>
      </c>
      <c r="D1653" s="76">
        <v>0.2</v>
      </c>
      <c r="E1653" s="27">
        <v>250</v>
      </c>
      <c r="F1653" s="27">
        <f t="shared" si="68"/>
        <v>50</v>
      </c>
    </row>
    <row r="1654" spans="1:7" s="13" customFormat="1" ht="15" x14ac:dyDescent="0.25">
      <c r="A1654" s="7"/>
      <c r="B1654" s="24" t="s">
        <v>643</v>
      </c>
      <c r="C1654" s="25" t="s">
        <v>388</v>
      </c>
      <c r="D1654" s="26">
        <v>0.2</v>
      </c>
      <c r="E1654" s="27">
        <v>45</v>
      </c>
      <c r="F1654" s="28">
        <f t="shared" si="68"/>
        <v>9</v>
      </c>
    </row>
    <row r="1655" spans="1:7" x14ac:dyDescent="0.2">
      <c r="A1655" s="13"/>
      <c r="B1655" s="77" t="s">
        <v>151</v>
      </c>
      <c r="C1655" s="29"/>
      <c r="D1655" s="30"/>
      <c r="E1655" s="31"/>
      <c r="F1655" s="32">
        <f>SUM(F1646:F1654)</f>
        <v>19877.740000000002</v>
      </c>
    </row>
    <row r="1656" spans="1:7" x14ac:dyDescent="0.2">
      <c r="A1656" s="2">
        <v>176</v>
      </c>
      <c r="B1656" s="19" t="s">
        <v>754</v>
      </c>
      <c r="C1656" s="20" t="s">
        <v>139</v>
      </c>
      <c r="D1656" s="33" t="s">
        <v>6</v>
      </c>
      <c r="E1656" s="22"/>
      <c r="F1656" s="34"/>
    </row>
    <row r="1657" spans="1:7" x14ac:dyDescent="0.2">
      <c r="B1657" s="82" t="s">
        <v>172</v>
      </c>
      <c r="C1657" s="10" t="s">
        <v>142</v>
      </c>
      <c r="D1657" s="10" t="s">
        <v>173</v>
      </c>
      <c r="E1657" s="11" t="s">
        <v>136</v>
      </c>
      <c r="F1657" s="11" t="s">
        <v>137</v>
      </c>
      <c r="G1657" s="8"/>
    </row>
    <row r="1658" spans="1:7" x14ac:dyDescent="0.2">
      <c r="B1658" s="75" t="s">
        <v>500</v>
      </c>
      <c r="C1658" s="25" t="s">
        <v>142</v>
      </c>
      <c r="D1658" s="76">
        <v>0.1</v>
      </c>
      <c r="E1658" s="27">
        <v>4519.3599999999997</v>
      </c>
      <c r="F1658" s="27">
        <f t="shared" ref="F1658:F1666" si="69">D1658*E1658</f>
        <v>451.93599999999998</v>
      </c>
      <c r="G1658" s="8"/>
    </row>
    <row r="1659" spans="1:7" ht="15" x14ac:dyDescent="0.25">
      <c r="B1659" s="69" t="s">
        <v>488</v>
      </c>
      <c r="C1659" s="25" t="s">
        <v>489</v>
      </c>
      <c r="D1659" s="26">
        <v>5.0000000000000001E-3</v>
      </c>
      <c r="E1659" s="27">
        <v>2100</v>
      </c>
      <c r="F1659" s="28">
        <f t="shared" si="69"/>
        <v>10.5</v>
      </c>
      <c r="G1659" s="8"/>
    </row>
    <row r="1660" spans="1:7" ht="15" x14ac:dyDescent="0.25">
      <c r="B1660" s="69" t="s">
        <v>477</v>
      </c>
      <c r="C1660" s="25" t="s">
        <v>142</v>
      </c>
      <c r="D1660" s="26">
        <v>0.15</v>
      </c>
      <c r="E1660" s="27">
        <v>5390.52</v>
      </c>
      <c r="F1660" s="28">
        <f t="shared" si="69"/>
        <v>808.57800000000009</v>
      </c>
      <c r="G1660" s="8"/>
    </row>
    <row r="1661" spans="1:7" ht="15" x14ac:dyDescent="0.25">
      <c r="B1661" s="69" t="s">
        <v>755</v>
      </c>
      <c r="C1661" s="25" t="s">
        <v>142</v>
      </c>
      <c r="D1661" s="26">
        <v>1.5</v>
      </c>
      <c r="E1661" s="27">
        <v>1000</v>
      </c>
      <c r="F1661" s="28">
        <f t="shared" si="69"/>
        <v>1500</v>
      </c>
      <c r="G1661" s="8"/>
    </row>
    <row r="1662" spans="1:7" ht="15" x14ac:dyDescent="0.25">
      <c r="B1662" s="69" t="s">
        <v>492</v>
      </c>
      <c r="C1662" s="25" t="s">
        <v>155</v>
      </c>
      <c r="D1662" s="26">
        <v>0.1</v>
      </c>
      <c r="E1662" s="27">
        <v>326029</v>
      </c>
      <c r="F1662" s="28">
        <f t="shared" si="69"/>
        <v>32602.9</v>
      </c>
      <c r="G1662" s="8"/>
    </row>
    <row r="1663" spans="1:7" x14ac:dyDescent="0.2">
      <c r="B1663" s="36" t="s">
        <v>270</v>
      </c>
      <c r="C1663" s="10" t="s">
        <v>148</v>
      </c>
      <c r="D1663" s="10">
        <v>0.185</v>
      </c>
      <c r="E1663" s="11">
        <v>19531.050000000003</v>
      </c>
      <c r="F1663" s="11">
        <f t="shared" si="69"/>
        <v>3613.2442500000006</v>
      </c>
      <c r="G1663" s="8"/>
    </row>
    <row r="1664" spans="1:7" x14ac:dyDescent="0.2">
      <c r="B1664" s="75" t="s">
        <v>483</v>
      </c>
      <c r="C1664" s="25" t="s">
        <v>148</v>
      </c>
      <c r="D1664" s="76">
        <v>0.45</v>
      </c>
      <c r="E1664" s="27">
        <v>32551.750000000004</v>
      </c>
      <c r="F1664" s="27">
        <f t="shared" si="69"/>
        <v>14648.287500000002</v>
      </c>
      <c r="G1664" s="8"/>
    </row>
    <row r="1665" spans="1:7" ht="15" x14ac:dyDescent="0.25">
      <c r="B1665" s="24" t="s">
        <v>421</v>
      </c>
      <c r="C1665" s="25" t="s">
        <v>388</v>
      </c>
      <c r="D1665" s="26">
        <v>0.02</v>
      </c>
      <c r="E1665" s="27">
        <v>30000</v>
      </c>
      <c r="F1665" s="28">
        <f t="shared" si="69"/>
        <v>600</v>
      </c>
      <c r="G1665" s="8"/>
    </row>
    <row r="1666" spans="1:7" ht="15" x14ac:dyDescent="0.25">
      <c r="B1666" s="83"/>
      <c r="C1666" s="25" t="s">
        <v>178</v>
      </c>
      <c r="D1666" s="26">
        <v>0.33</v>
      </c>
      <c r="E1666" s="27">
        <v>5000</v>
      </c>
      <c r="F1666" s="28">
        <f t="shared" si="69"/>
        <v>1650</v>
      </c>
      <c r="G1666" s="8"/>
    </row>
    <row r="1667" spans="1:7" x14ac:dyDescent="0.2">
      <c r="B1667" s="77" t="s">
        <v>151</v>
      </c>
      <c r="C1667" s="25"/>
      <c r="D1667" s="26"/>
      <c r="E1667" s="27"/>
      <c r="F1667" s="32">
        <f>SUM(F1658:F1666)</f>
        <v>55885.445750000014</v>
      </c>
    </row>
    <row r="1668" spans="1:7" x14ac:dyDescent="0.2">
      <c r="A1668" s="2">
        <v>177</v>
      </c>
      <c r="B1668" s="18" t="s">
        <v>756</v>
      </c>
      <c r="C1668" s="4" t="s">
        <v>139</v>
      </c>
      <c r="D1668" s="4" t="s">
        <v>6</v>
      </c>
      <c r="E1668" s="5"/>
      <c r="F1668" s="6"/>
    </row>
    <row r="1669" spans="1:7" x14ac:dyDescent="0.2">
      <c r="B1669" s="80" t="s">
        <v>757</v>
      </c>
      <c r="C1669" s="25" t="s">
        <v>142</v>
      </c>
      <c r="D1669" s="71" t="s">
        <v>173</v>
      </c>
      <c r="E1669" s="27" t="s">
        <v>136</v>
      </c>
      <c r="F1669" s="27" t="s">
        <v>137</v>
      </c>
    </row>
    <row r="1670" spans="1:7" ht="15" x14ac:dyDescent="0.25">
      <c r="B1670" s="24" t="s">
        <v>758</v>
      </c>
      <c r="C1670" s="25" t="s">
        <v>759</v>
      </c>
      <c r="D1670" s="26">
        <v>1</v>
      </c>
      <c r="E1670" s="27">
        <v>28773.15</v>
      </c>
      <c r="F1670" s="28">
        <f>D1670*E1670</f>
        <v>28773.15</v>
      </c>
    </row>
    <row r="1671" spans="1:7" s="13" customFormat="1" ht="15" x14ac:dyDescent="0.25">
      <c r="A1671" s="7"/>
      <c r="B1671" s="24" t="s">
        <v>270</v>
      </c>
      <c r="C1671" s="25" t="s">
        <v>148</v>
      </c>
      <c r="D1671" s="26">
        <v>0.1</v>
      </c>
      <c r="E1671" s="27">
        <v>19531.050000000003</v>
      </c>
      <c r="F1671" s="28">
        <f>D1671*E1671</f>
        <v>1953.1050000000005</v>
      </c>
    </row>
    <row r="1672" spans="1:7" x14ac:dyDescent="0.2">
      <c r="A1672" s="13"/>
      <c r="B1672" s="77" t="s">
        <v>151</v>
      </c>
      <c r="C1672" s="29"/>
      <c r="D1672" s="30"/>
      <c r="E1672" s="31"/>
      <c r="F1672" s="32">
        <f>SUM(F1670:F1671)</f>
        <v>30726.255000000001</v>
      </c>
    </row>
    <row r="1673" spans="1:7" ht="51" x14ac:dyDescent="0.2">
      <c r="A1673" s="2">
        <v>178</v>
      </c>
      <c r="B1673" s="79" t="s">
        <v>760</v>
      </c>
      <c r="C1673" s="20"/>
      <c r="D1673" s="33"/>
      <c r="E1673" s="22"/>
      <c r="F1673" s="34"/>
    </row>
    <row r="1674" spans="1:7" x14ac:dyDescent="0.2">
      <c r="B1674" s="80" t="s">
        <v>757</v>
      </c>
      <c r="C1674" s="25" t="s">
        <v>142</v>
      </c>
      <c r="D1674" s="76" t="s">
        <v>173</v>
      </c>
      <c r="E1674" s="27" t="s">
        <v>136</v>
      </c>
      <c r="F1674" s="27" t="s">
        <v>137</v>
      </c>
    </row>
    <row r="1675" spans="1:7" ht="15" x14ac:dyDescent="0.25">
      <c r="B1675" s="24" t="s">
        <v>761</v>
      </c>
      <c r="C1675" s="25" t="s">
        <v>142</v>
      </c>
      <c r="D1675" s="26">
        <v>12.5</v>
      </c>
      <c r="E1675" s="27">
        <v>2357</v>
      </c>
      <c r="F1675" s="28">
        <f t="shared" ref="F1675:F1680" si="70">+D1675*E1675</f>
        <v>29462.5</v>
      </c>
    </row>
    <row r="1676" spans="1:7" ht="15" x14ac:dyDescent="0.25">
      <c r="B1676" s="24" t="s">
        <v>272</v>
      </c>
      <c r="C1676" s="25" t="s">
        <v>155</v>
      </c>
      <c r="D1676" s="26">
        <v>4.4999999999999998E-2</v>
      </c>
      <c r="E1676" s="27">
        <v>392045</v>
      </c>
      <c r="F1676" s="28">
        <f t="shared" si="70"/>
        <v>17642.024999999998</v>
      </c>
    </row>
    <row r="1677" spans="1:7" ht="15" x14ac:dyDescent="0.25">
      <c r="B1677" s="24" t="s">
        <v>762</v>
      </c>
      <c r="C1677" s="25" t="s">
        <v>763</v>
      </c>
      <c r="D1677" s="26">
        <v>1.75</v>
      </c>
      <c r="E1677" s="27">
        <v>570</v>
      </c>
      <c r="F1677" s="28">
        <f t="shared" si="70"/>
        <v>997.5</v>
      </c>
    </row>
    <row r="1678" spans="1:7" ht="15" x14ac:dyDescent="0.25">
      <c r="B1678" s="24" t="s">
        <v>303</v>
      </c>
      <c r="C1678" s="25" t="s">
        <v>148</v>
      </c>
      <c r="D1678" s="26">
        <v>0.4</v>
      </c>
      <c r="E1678" s="27">
        <v>19531.050000000003</v>
      </c>
      <c r="F1678" s="28">
        <f t="shared" si="70"/>
        <v>7812.4200000000019</v>
      </c>
    </row>
    <row r="1679" spans="1:7" ht="15" x14ac:dyDescent="0.25">
      <c r="B1679" s="24" t="s">
        <v>161</v>
      </c>
      <c r="C1679" s="25" t="s">
        <v>162</v>
      </c>
      <c r="D1679" s="26">
        <v>0.1</v>
      </c>
      <c r="E1679" s="27">
        <v>800</v>
      </c>
      <c r="F1679" s="28">
        <f t="shared" si="70"/>
        <v>80</v>
      </c>
    </row>
    <row r="1680" spans="1:7" s="13" customFormat="1" x14ac:dyDescent="0.2">
      <c r="A1680" s="7"/>
      <c r="B1680" s="82" t="s">
        <v>764</v>
      </c>
      <c r="C1680" s="10" t="s">
        <v>178</v>
      </c>
      <c r="D1680" s="10">
        <v>2.5000000000000001E-2</v>
      </c>
      <c r="E1680" s="27">
        <v>5000</v>
      </c>
      <c r="F1680" s="11">
        <f t="shared" si="70"/>
        <v>125</v>
      </c>
    </row>
    <row r="1681" spans="1:6" x14ac:dyDescent="0.2">
      <c r="A1681" s="13"/>
      <c r="B1681" s="77" t="s">
        <v>151</v>
      </c>
      <c r="C1681" s="29"/>
      <c r="D1681" s="78"/>
      <c r="E1681" s="31"/>
      <c r="F1681" s="42">
        <f>SUM(F1675:F1680)</f>
        <v>56119.444999999992</v>
      </c>
    </row>
    <row r="1682" spans="1:6" s="10" customFormat="1" ht="51" x14ac:dyDescent="0.2">
      <c r="A1682" s="2">
        <v>179</v>
      </c>
      <c r="B1682" s="79" t="s">
        <v>765</v>
      </c>
      <c r="C1682" s="20" t="s">
        <v>139</v>
      </c>
      <c r="D1682" s="33" t="s">
        <v>6</v>
      </c>
      <c r="E1682" s="22"/>
      <c r="F1682" s="34"/>
    </row>
    <row r="1683" spans="1:6" ht="15" x14ac:dyDescent="0.25">
      <c r="A1683" s="10"/>
      <c r="B1683" s="24" t="s">
        <v>757</v>
      </c>
      <c r="C1683" s="25" t="s">
        <v>142</v>
      </c>
      <c r="D1683" s="26" t="s">
        <v>173</v>
      </c>
      <c r="E1683" s="27" t="s">
        <v>136</v>
      </c>
      <c r="F1683" s="28" t="s">
        <v>137</v>
      </c>
    </row>
    <row r="1684" spans="1:6" x14ac:dyDescent="0.2">
      <c r="B1684" s="36" t="s">
        <v>766</v>
      </c>
      <c r="C1684" s="10" t="s">
        <v>142</v>
      </c>
      <c r="D1684" s="10">
        <v>12.5</v>
      </c>
      <c r="E1684" s="11">
        <v>2973</v>
      </c>
      <c r="F1684" s="11">
        <f t="shared" ref="F1684:F1689" si="71">+D1684*E1684</f>
        <v>37162.5</v>
      </c>
    </row>
    <row r="1685" spans="1:6" x14ac:dyDescent="0.2">
      <c r="B1685" s="80" t="s">
        <v>272</v>
      </c>
      <c r="C1685" s="25" t="s">
        <v>155</v>
      </c>
      <c r="D1685" s="76">
        <v>4.4999999999999998E-2</v>
      </c>
      <c r="E1685" s="27">
        <v>392045</v>
      </c>
      <c r="F1685" s="27">
        <f t="shared" si="71"/>
        <v>17642.024999999998</v>
      </c>
    </row>
    <row r="1686" spans="1:6" ht="15" x14ac:dyDescent="0.25">
      <c r="B1686" s="24" t="s">
        <v>762</v>
      </c>
      <c r="C1686" s="25" t="s">
        <v>763</v>
      </c>
      <c r="D1686" s="26">
        <v>1.75</v>
      </c>
      <c r="E1686" s="27">
        <v>570</v>
      </c>
      <c r="F1686" s="28">
        <f t="shared" si="71"/>
        <v>997.5</v>
      </c>
    </row>
    <row r="1687" spans="1:6" ht="15" x14ac:dyDescent="0.25">
      <c r="B1687" s="24" t="s">
        <v>303</v>
      </c>
      <c r="C1687" s="25" t="s">
        <v>148</v>
      </c>
      <c r="D1687" s="26">
        <v>0.4</v>
      </c>
      <c r="E1687" s="27">
        <v>19531.050000000003</v>
      </c>
      <c r="F1687" s="28">
        <f t="shared" si="71"/>
        <v>7812.4200000000019</v>
      </c>
    </row>
    <row r="1688" spans="1:6" ht="15" x14ac:dyDescent="0.25">
      <c r="B1688" s="24" t="s">
        <v>161</v>
      </c>
      <c r="C1688" s="25" t="s">
        <v>162</v>
      </c>
      <c r="D1688" s="26">
        <v>0.1</v>
      </c>
      <c r="E1688" s="27">
        <v>800</v>
      </c>
      <c r="F1688" s="28">
        <f t="shared" si="71"/>
        <v>80</v>
      </c>
    </row>
    <row r="1689" spans="1:6" s="13" customFormat="1" ht="15" x14ac:dyDescent="0.25">
      <c r="A1689" s="7"/>
      <c r="B1689" s="24" t="s">
        <v>764</v>
      </c>
      <c r="C1689" s="25" t="s">
        <v>178</v>
      </c>
      <c r="D1689" s="26">
        <v>2.5000000000000001E-2</v>
      </c>
      <c r="E1689" s="27">
        <v>5000</v>
      </c>
      <c r="F1689" s="28">
        <f t="shared" si="71"/>
        <v>125</v>
      </c>
    </row>
    <row r="1690" spans="1:6" x14ac:dyDescent="0.2">
      <c r="A1690" s="13"/>
      <c r="B1690" s="77" t="s">
        <v>151</v>
      </c>
      <c r="C1690" s="29"/>
      <c r="D1690" s="30"/>
      <c r="E1690" s="31"/>
      <c r="F1690" s="32">
        <f>SUM(F1684:F1689)</f>
        <v>63819.444999999992</v>
      </c>
    </row>
    <row r="1691" spans="1:6" s="66" customFormat="1" x14ac:dyDescent="0.2">
      <c r="A1691" s="2">
        <v>180</v>
      </c>
      <c r="B1691" s="41" t="s">
        <v>767</v>
      </c>
      <c r="C1691" s="20" t="s">
        <v>140</v>
      </c>
      <c r="D1691" s="21"/>
      <c r="E1691" s="22"/>
      <c r="F1691" s="22"/>
    </row>
    <row r="1692" spans="1:6" ht="15" x14ac:dyDescent="0.25">
      <c r="A1692" s="66"/>
      <c r="B1692" s="24" t="s">
        <v>757</v>
      </c>
      <c r="C1692" s="25" t="s">
        <v>142</v>
      </c>
      <c r="D1692" s="26" t="s">
        <v>173</v>
      </c>
      <c r="E1692" s="27" t="s">
        <v>136</v>
      </c>
      <c r="F1692" s="28" t="s">
        <v>137</v>
      </c>
    </row>
    <row r="1693" spans="1:6" ht="15" x14ac:dyDescent="0.25">
      <c r="B1693" s="24" t="s">
        <v>390</v>
      </c>
      <c r="C1693" s="25" t="s">
        <v>768</v>
      </c>
      <c r="D1693" s="26">
        <v>180</v>
      </c>
      <c r="E1693" s="27">
        <v>2</v>
      </c>
      <c r="F1693" s="28">
        <f t="shared" ref="F1693:F1699" si="72">+D1693*E1693</f>
        <v>360</v>
      </c>
    </row>
    <row r="1694" spans="1:6" ht="15" x14ac:dyDescent="0.25">
      <c r="B1694" s="24" t="s">
        <v>769</v>
      </c>
      <c r="C1694" s="25" t="s">
        <v>155</v>
      </c>
      <c r="D1694" s="26">
        <v>5.2499999999999998E-2</v>
      </c>
      <c r="E1694" s="27">
        <v>50000</v>
      </c>
      <c r="F1694" s="28">
        <f t="shared" si="72"/>
        <v>2625</v>
      </c>
    </row>
    <row r="1695" spans="1:6" ht="15" x14ac:dyDescent="0.25">
      <c r="B1695" s="24" t="s">
        <v>770</v>
      </c>
      <c r="C1695" s="25" t="s">
        <v>155</v>
      </c>
      <c r="D1695" s="26">
        <v>1.6E-2</v>
      </c>
      <c r="E1695" s="27">
        <v>60000</v>
      </c>
      <c r="F1695" s="28">
        <f t="shared" si="72"/>
        <v>960</v>
      </c>
    </row>
    <row r="1696" spans="1:6" x14ac:dyDescent="0.2">
      <c r="B1696" s="36" t="s">
        <v>771</v>
      </c>
      <c r="C1696" s="10" t="s">
        <v>249</v>
      </c>
      <c r="D1696" s="10">
        <v>1.75</v>
      </c>
      <c r="E1696" s="11">
        <v>518</v>
      </c>
      <c r="F1696" s="11">
        <f t="shared" si="72"/>
        <v>906.5</v>
      </c>
    </row>
    <row r="1697" spans="1:8" x14ac:dyDescent="0.2">
      <c r="B1697" s="75" t="s">
        <v>772</v>
      </c>
      <c r="C1697" s="25" t="s">
        <v>148</v>
      </c>
      <c r="D1697" s="76">
        <v>7.0000000000000007E-2</v>
      </c>
      <c r="E1697" s="27">
        <v>19531.050000000003</v>
      </c>
      <c r="F1697" s="27">
        <f t="shared" si="72"/>
        <v>1367.1735000000003</v>
      </c>
    </row>
    <row r="1698" spans="1:8" ht="15" x14ac:dyDescent="0.25">
      <c r="B1698" s="24" t="s">
        <v>161</v>
      </c>
      <c r="C1698" s="25" t="s">
        <v>162</v>
      </c>
      <c r="D1698" s="26">
        <v>0.1</v>
      </c>
      <c r="E1698" s="27">
        <v>800</v>
      </c>
      <c r="F1698" s="28">
        <f>+D1698*E1698</f>
        <v>80</v>
      </c>
    </row>
    <row r="1699" spans="1:8" s="13" customFormat="1" ht="15" x14ac:dyDescent="0.25">
      <c r="A1699" s="7"/>
      <c r="B1699" s="24" t="s">
        <v>764</v>
      </c>
      <c r="C1699" s="25" t="s">
        <v>150</v>
      </c>
      <c r="D1699" s="26">
        <v>0.03</v>
      </c>
      <c r="E1699" s="27">
        <v>5000</v>
      </c>
      <c r="F1699" s="28">
        <f t="shared" si="72"/>
        <v>150</v>
      </c>
    </row>
    <row r="1700" spans="1:8" s="66" customFormat="1" x14ac:dyDescent="0.2">
      <c r="A1700" s="13"/>
      <c r="B1700" s="77" t="s">
        <v>151</v>
      </c>
      <c r="C1700" s="29"/>
      <c r="D1700" s="30"/>
      <c r="E1700" s="31"/>
      <c r="F1700" s="32">
        <f>SUM(F1693:F1699)</f>
        <v>6448.6735000000008</v>
      </c>
    </row>
    <row r="1701" spans="1:8" s="66" customFormat="1" x14ac:dyDescent="0.2">
      <c r="A1701" s="67">
        <v>181</v>
      </c>
      <c r="B1701" s="19" t="s">
        <v>773</v>
      </c>
      <c r="C1701" s="20" t="s">
        <v>6</v>
      </c>
      <c r="D1701" s="33"/>
      <c r="E1701" s="22"/>
      <c r="F1701" s="34"/>
    </row>
    <row r="1702" spans="1:8" ht="15" x14ac:dyDescent="0.25">
      <c r="A1702" s="66"/>
      <c r="B1702" s="24" t="s">
        <v>757</v>
      </c>
      <c r="C1702" s="25" t="s">
        <v>142</v>
      </c>
      <c r="D1702" s="26" t="s">
        <v>173</v>
      </c>
      <c r="E1702" s="27" t="s">
        <v>136</v>
      </c>
      <c r="F1702" s="28" t="s">
        <v>137</v>
      </c>
    </row>
    <row r="1703" spans="1:8" x14ac:dyDescent="0.2">
      <c r="B1703" s="36" t="s">
        <v>774</v>
      </c>
      <c r="C1703" s="10" t="s">
        <v>6</v>
      </c>
      <c r="D1703" s="10">
        <v>1</v>
      </c>
      <c r="E1703" s="11">
        <v>953</v>
      </c>
      <c r="F1703" s="11">
        <f>+D1703*E1703</f>
        <v>953</v>
      </c>
    </row>
    <row r="1704" spans="1:8" x14ac:dyDescent="0.2">
      <c r="B1704" s="75" t="s">
        <v>775</v>
      </c>
      <c r="C1704" s="25" t="s">
        <v>142</v>
      </c>
      <c r="D1704" s="76">
        <v>0.35</v>
      </c>
      <c r="E1704" s="27">
        <v>1200</v>
      </c>
      <c r="F1704" s="27">
        <f>+D1704*E1704</f>
        <v>420</v>
      </c>
    </row>
    <row r="1705" spans="1:8" ht="15" x14ac:dyDescent="0.25">
      <c r="B1705" s="24" t="s">
        <v>776</v>
      </c>
      <c r="C1705" s="25" t="s">
        <v>777</v>
      </c>
      <c r="D1705" s="26">
        <v>0.1</v>
      </c>
      <c r="E1705" s="27">
        <v>1500</v>
      </c>
      <c r="F1705" s="28">
        <f>+D1705*E1705</f>
        <v>150</v>
      </c>
    </row>
    <row r="1706" spans="1:8" ht="15" x14ac:dyDescent="0.25">
      <c r="B1706" s="24" t="s">
        <v>303</v>
      </c>
      <c r="C1706" s="25" t="s">
        <v>148</v>
      </c>
      <c r="D1706" s="26">
        <v>0.13</v>
      </c>
      <c r="E1706" s="27">
        <v>6510.35</v>
      </c>
      <c r="F1706" s="28">
        <f>+D1706*E1706</f>
        <v>846.34550000000013</v>
      </c>
      <c r="H1706" s="7">
        <v>10248</v>
      </c>
    </row>
    <row r="1707" spans="1:8" s="13" customFormat="1" ht="15" x14ac:dyDescent="0.25">
      <c r="A1707" s="7"/>
      <c r="B1707" s="24" t="s">
        <v>764</v>
      </c>
      <c r="C1707" s="25" t="s">
        <v>150</v>
      </c>
      <c r="D1707" s="26">
        <v>0.05</v>
      </c>
      <c r="E1707" s="27">
        <v>508</v>
      </c>
      <c r="F1707" s="28">
        <f>+D1707*E1707</f>
        <v>25.400000000000002</v>
      </c>
      <c r="H1707" s="13">
        <v>1250</v>
      </c>
    </row>
    <row r="1708" spans="1:8" s="66" customFormat="1" x14ac:dyDescent="0.2">
      <c r="A1708" s="13"/>
      <c r="B1708" s="14" t="s">
        <v>151</v>
      </c>
      <c r="C1708" s="29"/>
      <c r="D1708" s="30"/>
      <c r="E1708" s="31"/>
      <c r="F1708" s="17">
        <f>SUM(F1703:F1707)</f>
        <v>2394.7455000000004</v>
      </c>
      <c r="H1708" s="66">
        <f>SUM(H1706:H1707)</f>
        <v>11498</v>
      </c>
    </row>
    <row r="1709" spans="1:8" s="66" customFormat="1" ht="38.25" x14ac:dyDescent="0.2">
      <c r="A1709" s="67">
        <v>182</v>
      </c>
      <c r="B1709" s="79" t="s">
        <v>778</v>
      </c>
      <c r="C1709" s="43" t="s">
        <v>142</v>
      </c>
      <c r="D1709" s="21"/>
      <c r="E1709" s="22"/>
      <c r="F1709" s="22"/>
    </row>
    <row r="1710" spans="1:8" ht="15" x14ac:dyDescent="0.25">
      <c r="A1710" s="66"/>
      <c r="B1710" s="24" t="s">
        <v>757</v>
      </c>
      <c r="C1710" s="25" t="s">
        <v>142</v>
      </c>
      <c r="D1710" s="26" t="s">
        <v>173</v>
      </c>
      <c r="E1710" s="27" t="s">
        <v>136</v>
      </c>
      <c r="F1710" s="28" t="s">
        <v>137</v>
      </c>
    </row>
    <row r="1711" spans="1:8" ht="15" x14ac:dyDescent="0.25">
      <c r="B1711" s="24" t="s">
        <v>779</v>
      </c>
      <c r="C1711" s="25" t="s">
        <v>249</v>
      </c>
      <c r="D1711" s="26">
        <v>0.125</v>
      </c>
      <c r="E1711" s="27">
        <v>44500</v>
      </c>
      <c r="F1711" s="28">
        <f>+D1711*E1711</f>
        <v>5562.5</v>
      </c>
    </row>
    <row r="1712" spans="1:8" ht="15" x14ac:dyDescent="0.25">
      <c r="B1712" s="24" t="s">
        <v>303</v>
      </c>
      <c r="C1712" s="25" t="s">
        <v>148</v>
      </c>
      <c r="D1712" s="26">
        <v>0.5</v>
      </c>
      <c r="E1712" s="27">
        <v>6510.35</v>
      </c>
      <c r="F1712" s="28">
        <f>+D1712*E1712</f>
        <v>3255.1750000000002</v>
      </c>
    </row>
    <row r="1713" spans="1:6" s="13" customFormat="1" x14ac:dyDescent="0.2">
      <c r="A1713" s="7"/>
      <c r="B1713" s="36" t="s">
        <v>764</v>
      </c>
      <c r="C1713" s="10" t="s">
        <v>150</v>
      </c>
      <c r="D1713" s="10">
        <v>1</v>
      </c>
      <c r="E1713" s="11">
        <v>2000</v>
      </c>
      <c r="F1713" s="11">
        <f>+D1713*E1713</f>
        <v>2000</v>
      </c>
    </row>
    <row r="1714" spans="1:6" x14ac:dyDescent="0.2">
      <c r="A1714" s="13"/>
      <c r="B1714" s="14" t="s">
        <v>151</v>
      </c>
      <c r="C1714" s="29"/>
      <c r="D1714" s="78"/>
      <c r="E1714" s="31"/>
      <c r="F1714" s="42">
        <f>SUM(F1711:F1713)</f>
        <v>10817.674999999999</v>
      </c>
    </row>
    <row r="1715" spans="1:6" x14ac:dyDescent="0.2">
      <c r="A1715" s="2">
        <v>183</v>
      </c>
      <c r="B1715" s="19" t="s">
        <v>780</v>
      </c>
      <c r="C1715" s="20" t="s">
        <v>139</v>
      </c>
      <c r="D1715" s="33" t="s">
        <v>140</v>
      </c>
      <c r="E1715" s="22"/>
      <c r="F1715" s="34"/>
    </row>
    <row r="1716" spans="1:6" ht="15" x14ac:dyDescent="0.25">
      <c r="B1716" s="24" t="s">
        <v>172</v>
      </c>
      <c r="C1716" s="25" t="s">
        <v>142</v>
      </c>
      <c r="D1716" s="26" t="s">
        <v>173</v>
      </c>
      <c r="E1716" s="27" t="s">
        <v>136</v>
      </c>
      <c r="F1716" s="28"/>
    </row>
    <row r="1717" spans="1:6" ht="15" x14ac:dyDescent="0.25">
      <c r="B1717" s="24" t="s">
        <v>473</v>
      </c>
      <c r="C1717" s="25" t="s">
        <v>268</v>
      </c>
      <c r="D1717" s="26">
        <v>0.03</v>
      </c>
      <c r="E1717" s="27">
        <v>2790</v>
      </c>
      <c r="F1717" s="28">
        <f t="shared" ref="F1717:F1723" si="73">D1717*E1717</f>
        <v>83.7</v>
      </c>
    </row>
    <row r="1718" spans="1:6" x14ac:dyDescent="0.2">
      <c r="B1718" s="82" t="s">
        <v>652</v>
      </c>
      <c r="C1718" s="10" t="s">
        <v>475</v>
      </c>
      <c r="D1718" s="10">
        <v>3.2</v>
      </c>
      <c r="E1718" s="11">
        <v>2400</v>
      </c>
      <c r="F1718" s="11">
        <f t="shared" si="73"/>
        <v>7680</v>
      </c>
    </row>
    <row r="1719" spans="1:6" x14ac:dyDescent="0.2">
      <c r="B1719" s="80" t="s">
        <v>523</v>
      </c>
      <c r="C1719" s="25" t="s">
        <v>140</v>
      </c>
      <c r="D1719" s="76">
        <v>1.5</v>
      </c>
      <c r="E1719" s="27">
        <v>2750</v>
      </c>
      <c r="F1719" s="27">
        <f t="shared" si="73"/>
        <v>4125</v>
      </c>
    </row>
    <row r="1720" spans="1:6" ht="15" x14ac:dyDescent="0.25">
      <c r="B1720" s="24" t="s">
        <v>541</v>
      </c>
      <c r="C1720" s="25" t="s">
        <v>140</v>
      </c>
      <c r="D1720" s="26">
        <v>1.8</v>
      </c>
      <c r="E1720" s="27">
        <v>850</v>
      </c>
      <c r="F1720" s="28">
        <f t="shared" si="73"/>
        <v>1530</v>
      </c>
    </row>
    <row r="1721" spans="1:6" ht="15" x14ac:dyDescent="0.25">
      <c r="B1721" s="24" t="s">
        <v>653</v>
      </c>
      <c r="C1721" s="25" t="s">
        <v>155</v>
      </c>
      <c r="D1721" s="26">
        <v>0.06</v>
      </c>
      <c r="E1721" s="27">
        <v>326029</v>
      </c>
      <c r="F1721" s="28">
        <f t="shared" si="73"/>
        <v>19561.739999999998</v>
      </c>
    </row>
    <row r="1722" spans="1:6" ht="15" x14ac:dyDescent="0.25">
      <c r="B1722" s="24" t="s">
        <v>270</v>
      </c>
      <c r="C1722" s="25" t="s">
        <v>148</v>
      </c>
      <c r="D1722" s="26">
        <v>0.88</v>
      </c>
      <c r="E1722" s="27">
        <v>19531.050000000003</v>
      </c>
      <c r="F1722" s="28">
        <f t="shared" si="73"/>
        <v>17187.324000000004</v>
      </c>
    </row>
    <row r="1723" spans="1:6" s="13" customFormat="1" ht="15" x14ac:dyDescent="0.25">
      <c r="A1723" s="7"/>
      <c r="B1723" s="24" t="s">
        <v>177</v>
      </c>
      <c r="C1723" s="25" t="s">
        <v>178</v>
      </c>
      <c r="D1723" s="26">
        <v>0.2</v>
      </c>
      <c r="E1723" s="27">
        <v>1065</v>
      </c>
      <c r="F1723" s="28">
        <f t="shared" si="73"/>
        <v>213</v>
      </c>
    </row>
    <row r="1724" spans="1:6" x14ac:dyDescent="0.2">
      <c r="A1724" s="13"/>
      <c r="B1724" s="14" t="s">
        <v>151</v>
      </c>
      <c r="C1724" s="15"/>
      <c r="D1724" s="15"/>
      <c r="E1724" s="16"/>
      <c r="F1724" s="17">
        <f>SUM(F1717:F1723)</f>
        <v>50380.76400000001</v>
      </c>
    </row>
    <row r="1725" spans="1:6" x14ac:dyDescent="0.2">
      <c r="A1725" s="2">
        <v>184</v>
      </c>
      <c r="B1725" s="19" t="s">
        <v>781</v>
      </c>
      <c r="C1725" s="20" t="s">
        <v>139</v>
      </c>
      <c r="D1725" s="33" t="s">
        <v>140</v>
      </c>
      <c r="E1725" s="22"/>
      <c r="F1725" s="34"/>
    </row>
    <row r="1726" spans="1:6" ht="15" x14ac:dyDescent="0.25">
      <c r="B1726" s="24" t="s">
        <v>172</v>
      </c>
      <c r="C1726" s="25" t="s">
        <v>142</v>
      </c>
      <c r="D1726" s="26" t="s">
        <v>173</v>
      </c>
      <c r="E1726" s="27" t="s">
        <v>136</v>
      </c>
      <c r="F1726" s="28"/>
    </row>
    <row r="1727" spans="1:6" ht="15" x14ac:dyDescent="0.25">
      <c r="B1727" s="24" t="s">
        <v>473</v>
      </c>
      <c r="C1727" s="25" t="s">
        <v>268</v>
      </c>
      <c r="D1727" s="26">
        <v>1.4999999999999999E-2</v>
      </c>
      <c r="E1727" s="27">
        <v>2790</v>
      </c>
      <c r="F1727" s="28">
        <f t="shared" ref="F1727:F1733" si="74">D1727*E1727</f>
        <v>41.85</v>
      </c>
    </row>
    <row r="1728" spans="1:6" x14ac:dyDescent="0.2">
      <c r="B1728" s="82" t="s">
        <v>652</v>
      </c>
      <c r="C1728" s="10" t="s">
        <v>475</v>
      </c>
      <c r="D1728" s="10">
        <v>1.2</v>
      </c>
      <c r="E1728" s="11">
        <v>2400</v>
      </c>
      <c r="F1728" s="11">
        <f t="shared" si="74"/>
        <v>2880</v>
      </c>
    </row>
    <row r="1729" spans="1:6" x14ac:dyDescent="0.2">
      <c r="B1729" s="80" t="s">
        <v>523</v>
      </c>
      <c r="C1729" s="25" t="s">
        <v>140</v>
      </c>
      <c r="D1729" s="76">
        <v>0.5</v>
      </c>
      <c r="E1729" s="27">
        <v>2750</v>
      </c>
      <c r="F1729" s="27">
        <f t="shared" si="74"/>
        <v>1375</v>
      </c>
    </row>
    <row r="1730" spans="1:6" ht="15" x14ac:dyDescent="0.25">
      <c r="B1730" s="24" t="s">
        <v>541</v>
      </c>
      <c r="C1730" s="25" t="s">
        <v>140</v>
      </c>
      <c r="D1730" s="26">
        <v>0.6</v>
      </c>
      <c r="E1730" s="27">
        <v>850</v>
      </c>
      <c r="F1730" s="28">
        <f t="shared" si="74"/>
        <v>510</v>
      </c>
    </row>
    <row r="1731" spans="1:6" ht="15" x14ac:dyDescent="0.25">
      <c r="B1731" s="24" t="s">
        <v>653</v>
      </c>
      <c r="C1731" s="25" t="s">
        <v>155</v>
      </c>
      <c r="D1731" s="26">
        <v>0.02</v>
      </c>
      <c r="E1731" s="27">
        <v>326029</v>
      </c>
      <c r="F1731" s="28">
        <f t="shared" si="74"/>
        <v>6520.58</v>
      </c>
    </row>
    <row r="1732" spans="1:6" ht="15" x14ac:dyDescent="0.25">
      <c r="B1732" s="24" t="s">
        <v>270</v>
      </c>
      <c r="C1732" s="25" t="s">
        <v>148</v>
      </c>
      <c r="D1732" s="26">
        <v>0.88</v>
      </c>
      <c r="E1732" s="27">
        <v>19531.050000000003</v>
      </c>
      <c r="F1732" s="28">
        <f t="shared" si="74"/>
        <v>17187.324000000004</v>
      </c>
    </row>
    <row r="1733" spans="1:6" s="13" customFormat="1" ht="15" x14ac:dyDescent="0.25">
      <c r="A1733" s="7"/>
      <c r="B1733" s="24" t="s">
        <v>177</v>
      </c>
      <c r="C1733" s="25" t="s">
        <v>178</v>
      </c>
      <c r="D1733" s="26">
        <v>0.2</v>
      </c>
      <c r="E1733" s="27">
        <v>1065</v>
      </c>
      <c r="F1733" s="28">
        <f t="shared" si="74"/>
        <v>213</v>
      </c>
    </row>
    <row r="1734" spans="1:6" x14ac:dyDescent="0.2">
      <c r="A1734" s="13"/>
      <c r="B1734" s="14" t="s">
        <v>151</v>
      </c>
      <c r="C1734" s="15"/>
      <c r="D1734" s="15"/>
      <c r="E1734" s="16"/>
      <c r="F1734" s="17">
        <f>SUM(F1727:F1733)</f>
        <v>28727.754000000004</v>
      </c>
    </row>
    <row r="1735" spans="1:6" x14ac:dyDescent="0.2">
      <c r="A1735" s="2">
        <v>185</v>
      </c>
      <c r="B1735" s="41" t="s">
        <v>782</v>
      </c>
      <c r="C1735" s="20" t="s">
        <v>139</v>
      </c>
      <c r="D1735" s="21" t="s">
        <v>6</v>
      </c>
      <c r="E1735" s="22"/>
      <c r="F1735" s="22">
        <f>F1746</f>
        <v>83615.17</v>
      </c>
    </row>
    <row r="1736" spans="1:6" ht="15" x14ac:dyDescent="0.25">
      <c r="B1736" s="24" t="s">
        <v>141</v>
      </c>
      <c r="C1736" s="70" t="s">
        <v>142</v>
      </c>
      <c r="D1736" s="71" t="s">
        <v>135</v>
      </c>
      <c r="E1736" s="27" t="s">
        <v>136</v>
      </c>
      <c r="F1736" s="28" t="s">
        <v>137</v>
      </c>
    </row>
    <row r="1737" spans="1:6" ht="15" x14ac:dyDescent="0.25">
      <c r="B1737" s="24" t="s">
        <v>272</v>
      </c>
      <c r="C1737" s="70" t="s">
        <v>155</v>
      </c>
      <c r="D1737" s="71">
        <v>0.03</v>
      </c>
      <c r="E1737" s="27">
        <v>392045</v>
      </c>
      <c r="F1737" s="28">
        <f>+D1737*E1737</f>
        <v>11761.35</v>
      </c>
    </row>
    <row r="1738" spans="1:6" ht="15" x14ac:dyDescent="0.25">
      <c r="B1738" s="24" t="s">
        <v>406</v>
      </c>
      <c r="C1738" s="70" t="s">
        <v>377</v>
      </c>
      <c r="D1738" s="71">
        <v>0.2</v>
      </c>
      <c r="E1738" s="27">
        <v>6000</v>
      </c>
      <c r="F1738" s="28">
        <f t="shared" ref="F1738:F1745" si="75">D1738*E1738</f>
        <v>1200</v>
      </c>
    </row>
    <row r="1739" spans="1:6" ht="15" x14ac:dyDescent="0.25">
      <c r="B1739" s="24" t="s">
        <v>407</v>
      </c>
      <c r="C1739" s="70" t="s">
        <v>377</v>
      </c>
      <c r="D1739" s="71">
        <v>0.3</v>
      </c>
      <c r="E1739" s="27">
        <v>42000</v>
      </c>
      <c r="F1739" s="28">
        <f t="shared" si="75"/>
        <v>12600</v>
      </c>
    </row>
    <row r="1740" spans="1:6" ht="15" x14ac:dyDescent="0.25">
      <c r="B1740" s="24" t="s">
        <v>783</v>
      </c>
      <c r="C1740" s="70" t="s">
        <v>377</v>
      </c>
      <c r="D1740" s="71">
        <v>0.8</v>
      </c>
      <c r="E1740" s="27">
        <v>6500</v>
      </c>
      <c r="F1740" s="28">
        <f t="shared" si="75"/>
        <v>5200</v>
      </c>
    </row>
    <row r="1741" spans="1:6" x14ac:dyDescent="0.2">
      <c r="B1741" s="36" t="s">
        <v>409</v>
      </c>
      <c r="C1741" s="10" t="s">
        <v>140</v>
      </c>
      <c r="D1741" s="10">
        <v>1</v>
      </c>
      <c r="E1741" s="11">
        <v>10000</v>
      </c>
      <c r="F1741" s="11">
        <f t="shared" si="75"/>
        <v>10000</v>
      </c>
    </row>
    <row r="1742" spans="1:6" x14ac:dyDescent="0.2">
      <c r="B1742" s="75" t="s">
        <v>410</v>
      </c>
      <c r="C1742" s="70" t="s">
        <v>6</v>
      </c>
      <c r="D1742" s="71">
        <v>1</v>
      </c>
      <c r="E1742" s="72">
        <v>2500</v>
      </c>
      <c r="F1742" s="72">
        <f t="shared" si="75"/>
        <v>2500</v>
      </c>
    </row>
    <row r="1743" spans="1:6" ht="15" x14ac:dyDescent="0.25">
      <c r="B1743" s="24" t="s">
        <v>379</v>
      </c>
      <c r="C1743" s="70" t="s">
        <v>148</v>
      </c>
      <c r="D1743" s="71">
        <v>1.3</v>
      </c>
      <c r="E1743" s="27">
        <v>26041.4</v>
      </c>
      <c r="F1743" s="28">
        <f t="shared" si="75"/>
        <v>33853.82</v>
      </c>
    </row>
    <row r="1744" spans="1:6" ht="15" x14ac:dyDescent="0.25">
      <c r="B1744" s="24" t="s">
        <v>411</v>
      </c>
      <c r="C1744" s="70" t="s">
        <v>382</v>
      </c>
      <c r="D1744" s="71">
        <v>0.1</v>
      </c>
      <c r="E1744" s="27">
        <v>40000</v>
      </c>
      <c r="F1744" s="28">
        <f t="shared" si="75"/>
        <v>4000</v>
      </c>
    </row>
    <row r="1745" spans="1:6" s="13" customFormat="1" ht="15" x14ac:dyDescent="0.25">
      <c r="A1745" s="7"/>
      <c r="B1745" s="24" t="s">
        <v>149</v>
      </c>
      <c r="C1745" s="70" t="s">
        <v>150</v>
      </c>
      <c r="D1745" s="71">
        <v>1</v>
      </c>
      <c r="E1745" s="27">
        <v>2500</v>
      </c>
      <c r="F1745" s="28">
        <f t="shared" si="75"/>
        <v>2500</v>
      </c>
    </row>
    <row r="1746" spans="1:6" x14ac:dyDescent="0.2">
      <c r="A1746" s="13"/>
      <c r="B1746" s="77" t="s">
        <v>151</v>
      </c>
      <c r="C1746" s="29"/>
      <c r="D1746" s="30"/>
      <c r="E1746" s="31"/>
      <c r="F1746" s="17">
        <f>SUM(F1737:F1745)</f>
        <v>83615.17</v>
      </c>
    </row>
    <row r="1747" spans="1:6" x14ac:dyDescent="0.2">
      <c r="A1747" s="2">
        <v>186</v>
      </c>
      <c r="B1747" s="41" t="s">
        <v>784</v>
      </c>
      <c r="C1747" s="20" t="s">
        <v>139</v>
      </c>
      <c r="D1747" s="21" t="s">
        <v>6</v>
      </c>
      <c r="E1747" s="22"/>
      <c r="F1747" s="22"/>
    </row>
    <row r="1748" spans="1:6" ht="15" x14ac:dyDescent="0.25">
      <c r="B1748" s="24" t="s">
        <v>757</v>
      </c>
      <c r="C1748" s="25" t="s">
        <v>142</v>
      </c>
      <c r="D1748" s="26" t="s">
        <v>173</v>
      </c>
      <c r="E1748" s="27" t="s">
        <v>136</v>
      </c>
      <c r="F1748" s="28" t="s">
        <v>137</v>
      </c>
    </row>
    <row r="1749" spans="1:6" ht="15" x14ac:dyDescent="0.25">
      <c r="B1749" s="24" t="s">
        <v>520</v>
      </c>
      <c r="C1749" s="25" t="s">
        <v>268</v>
      </c>
      <c r="D1749" s="26">
        <v>0.05</v>
      </c>
      <c r="E1749" s="27">
        <v>2790</v>
      </c>
      <c r="F1749" s="28">
        <f t="shared" ref="F1749:F1769" si="76">D1749*E1749</f>
        <v>139.5</v>
      </c>
    </row>
    <row r="1750" spans="1:6" ht="15" x14ac:dyDescent="0.25">
      <c r="B1750" s="24" t="s">
        <v>785</v>
      </c>
      <c r="C1750" s="25" t="s">
        <v>140</v>
      </c>
      <c r="D1750" s="26">
        <v>1.1000000000000001</v>
      </c>
      <c r="E1750" s="27">
        <v>2200</v>
      </c>
      <c r="F1750" s="28">
        <f t="shared" si="76"/>
        <v>2420</v>
      </c>
    </row>
    <row r="1751" spans="1:6" ht="15" x14ac:dyDescent="0.25">
      <c r="B1751" s="24" t="s">
        <v>488</v>
      </c>
      <c r="C1751" s="25" t="s">
        <v>489</v>
      </c>
      <c r="D1751" s="26">
        <v>0.2</v>
      </c>
      <c r="E1751" s="27">
        <v>2200</v>
      </c>
      <c r="F1751" s="28">
        <f t="shared" si="76"/>
        <v>440</v>
      </c>
    </row>
    <row r="1752" spans="1:6" x14ac:dyDescent="0.2">
      <c r="B1752" s="36" t="s">
        <v>477</v>
      </c>
      <c r="C1752" s="10" t="s">
        <v>142</v>
      </c>
      <c r="D1752" s="10">
        <v>1</v>
      </c>
      <c r="E1752" s="11">
        <v>5390.52</v>
      </c>
      <c r="F1752" s="11">
        <f t="shared" si="76"/>
        <v>5390.52</v>
      </c>
    </row>
    <row r="1753" spans="1:6" x14ac:dyDescent="0.2">
      <c r="B1753" s="80" t="s">
        <v>491</v>
      </c>
      <c r="C1753" s="25" t="s">
        <v>142</v>
      </c>
      <c r="D1753" s="76">
        <v>1</v>
      </c>
      <c r="E1753" s="27">
        <v>1276</v>
      </c>
      <c r="F1753" s="27">
        <f t="shared" si="76"/>
        <v>1276</v>
      </c>
    </row>
    <row r="1754" spans="1:6" ht="15" x14ac:dyDescent="0.25">
      <c r="B1754" s="24" t="s">
        <v>174</v>
      </c>
      <c r="C1754" s="25" t="s">
        <v>148</v>
      </c>
      <c r="D1754" s="26">
        <v>0.7</v>
      </c>
      <c r="E1754" s="27">
        <v>6510.35</v>
      </c>
      <c r="F1754" s="28">
        <f t="shared" si="76"/>
        <v>4557.2449999999999</v>
      </c>
    </row>
    <row r="1755" spans="1:6" s="13" customFormat="1" ht="15" x14ac:dyDescent="0.25">
      <c r="A1755" s="7"/>
      <c r="B1755" s="24" t="s">
        <v>177</v>
      </c>
      <c r="C1755" s="25" t="s">
        <v>178</v>
      </c>
      <c r="D1755" s="26">
        <v>0.2</v>
      </c>
      <c r="E1755" s="27">
        <v>1065</v>
      </c>
      <c r="F1755" s="28">
        <f t="shared" si="76"/>
        <v>213</v>
      </c>
    </row>
    <row r="1756" spans="1:6" x14ac:dyDescent="0.2">
      <c r="A1756" s="13"/>
      <c r="B1756" s="14" t="s">
        <v>151</v>
      </c>
      <c r="C1756" s="29"/>
      <c r="D1756" s="30"/>
      <c r="E1756" s="31"/>
      <c r="F1756" s="17">
        <f>SUM(F1749:F1755)</f>
        <v>14436.264999999999</v>
      </c>
    </row>
    <row r="1757" spans="1:6" x14ac:dyDescent="0.2">
      <c r="A1757" s="2">
        <v>187</v>
      </c>
      <c r="B1757" s="18" t="s">
        <v>786</v>
      </c>
      <c r="C1757" s="4" t="s">
        <v>139</v>
      </c>
      <c r="D1757" s="4" t="s">
        <v>6</v>
      </c>
      <c r="E1757" s="5"/>
      <c r="F1757" s="6"/>
    </row>
    <row r="1758" spans="1:6" x14ac:dyDescent="0.2">
      <c r="B1758" s="80" t="s">
        <v>172</v>
      </c>
      <c r="C1758" s="25" t="s">
        <v>142</v>
      </c>
      <c r="D1758" s="76" t="s">
        <v>173</v>
      </c>
      <c r="E1758" s="27" t="s">
        <v>136</v>
      </c>
      <c r="F1758" s="27" t="s">
        <v>137</v>
      </c>
    </row>
    <row r="1759" spans="1:6" ht="15" x14ac:dyDescent="0.25">
      <c r="B1759" s="24" t="s">
        <v>520</v>
      </c>
      <c r="C1759" s="25" t="s">
        <v>268</v>
      </c>
      <c r="D1759" s="26">
        <v>0.14000000000000001</v>
      </c>
      <c r="E1759" s="27">
        <v>2790</v>
      </c>
      <c r="F1759" s="28">
        <f t="shared" si="76"/>
        <v>390.6</v>
      </c>
    </row>
    <row r="1760" spans="1:6" ht="15" x14ac:dyDescent="0.25">
      <c r="B1760" s="24" t="s">
        <v>500</v>
      </c>
      <c r="C1760" s="25" t="s">
        <v>142</v>
      </c>
      <c r="D1760" s="26">
        <v>0.15</v>
      </c>
      <c r="E1760" s="27">
        <v>4519.3599999999997</v>
      </c>
      <c r="F1760" s="28">
        <f t="shared" si="76"/>
        <v>677.90399999999988</v>
      </c>
    </row>
    <row r="1761" spans="1:6" ht="15" x14ac:dyDescent="0.25">
      <c r="B1761" s="24" t="s">
        <v>785</v>
      </c>
      <c r="C1761" s="25" t="s">
        <v>140</v>
      </c>
      <c r="D1761" s="26">
        <v>2.12</v>
      </c>
      <c r="E1761" s="27">
        <v>1800</v>
      </c>
      <c r="F1761" s="28">
        <f t="shared" si="76"/>
        <v>3816</v>
      </c>
    </row>
    <row r="1762" spans="1:6" ht="15" x14ac:dyDescent="0.25">
      <c r="B1762" s="24" t="s">
        <v>488</v>
      </c>
      <c r="C1762" s="25" t="s">
        <v>489</v>
      </c>
      <c r="D1762" s="26">
        <v>0.02</v>
      </c>
      <c r="E1762" s="27">
        <v>2200</v>
      </c>
      <c r="F1762" s="28">
        <f t="shared" si="76"/>
        <v>44</v>
      </c>
    </row>
    <row r="1763" spans="1:6" x14ac:dyDescent="0.2">
      <c r="B1763" s="36" t="s">
        <v>477</v>
      </c>
      <c r="C1763" s="10" t="s">
        <v>142</v>
      </c>
      <c r="D1763" s="10">
        <v>1</v>
      </c>
      <c r="E1763" s="11">
        <v>5390.52</v>
      </c>
      <c r="F1763" s="11">
        <f t="shared" si="76"/>
        <v>5390.52</v>
      </c>
    </row>
    <row r="1764" spans="1:6" x14ac:dyDescent="0.2">
      <c r="B1764" s="75" t="s">
        <v>491</v>
      </c>
      <c r="C1764" s="25" t="s">
        <v>142</v>
      </c>
      <c r="D1764" s="76">
        <v>1</v>
      </c>
      <c r="E1764" s="27">
        <v>1276</v>
      </c>
      <c r="F1764" s="27">
        <f t="shared" si="76"/>
        <v>1276</v>
      </c>
    </row>
    <row r="1765" spans="1:6" ht="15" x14ac:dyDescent="0.25">
      <c r="B1765" s="69" t="s">
        <v>787</v>
      </c>
      <c r="C1765" s="25" t="s">
        <v>6</v>
      </c>
      <c r="D1765" s="26">
        <v>1</v>
      </c>
      <c r="E1765" s="27">
        <v>3765</v>
      </c>
      <c r="F1765" s="28">
        <f t="shared" si="76"/>
        <v>3765</v>
      </c>
    </row>
    <row r="1766" spans="1:6" ht="15" x14ac:dyDescent="0.25">
      <c r="B1766" s="69" t="s">
        <v>492</v>
      </c>
      <c r="C1766" s="25" t="s">
        <v>155</v>
      </c>
      <c r="D1766" s="26">
        <v>0.13</v>
      </c>
      <c r="E1766" s="27">
        <v>326029</v>
      </c>
      <c r="F1766" s="28">
        <f t="shared" si="76"/>
        <v>42383.770000000004</v>
      </c>
    </row>
    <row r="1767" spans="1:6" ht="15" x14ac:dyDescent="0.25">
      <c r="B1767" s="69" t="s">
        <v>483</v>
      </c>
      <c r="C1767" s="25" t="s">
        <v>148</v>
      </c>
      <c r="D1767" s="26">
        <v>1</v>
      </c>
      <c r="E1767" s="27">
        <v>32551.750000000004</v>
      </c>
      <c r="F1767" s="28">
        <f t="shared" si="76"/>
        <v>32551.750000000004</v>
      </c>
    </row>
    <row r="1768" spans="1:6" ht="15" x14ac:dyDescent="0.25">
      <c r="B1768" s="69" t="s">
        <v>421</v>
      </c>
      <c r="C1768" s="25" t="s">
        <v>388</v>
      </c>
      <c r="D1768" s="26">
        <v>0.02</v>
      </c>
      <c r="E1768" s="27">
        <v>40000</v>
      </c>
      <c r="F1768" s="28">
        <f t="shared" si="76"/>
        <v>800</v>
      </c>
    </row>
    <row r="1769" spans="1:6" s="13" customFormat="1" x14ac:dyDescent="0.2">
      <c r="A1769" s="7"/>
      <c r="B1769" s="36" t="s">
        <v>177</v>
      </c>
      <c r="C1769" s="10" t="s">
        <v>178</v>
      </c>
      <c r="D1769" s="10">
        <v>0.33</v>
      </c>
      <c r="E1769" s="11">
        <v>1065</v>
      </c>
      <c r="F1769" s="11">
        <f t="shared" si="76"/>
        <v>351.45</v>
      </c>
    </row>
    <row r="1770" spans="1:6" x14ac:dyDescent="0.2">
      <c r="A1770" s="13"/>
      <c r="B1770" s="14" t="s">
        <v>151</v>
      </c>
      <c r="C1770" s="29"/>
      <c r="D1770" s="78"/>
      <c r="E1770" s="31"/>
      <c r="F1770" s="17">
        <f>SUM(F1759:F1769)</f>
        <v>91446.994000000006</v>
      </c>
    </row>
    <row r="1771" spans="1:6" x14ac:dyDescent="0.2">
      <c r="A1771" s="2">
        <v>188</v>
      </c>
      <c r="B1771" s="19" t="s">
        <v>788</v>
      </c>
      <c r="C1771" s="20" t="s">
        <v>139</v>
      </c>
      <c r="D1771" s="33" t="s">
        <v>155</v>
      </c>
      <c r="E1771" s="22"/>
      <c r="F1771" s="34"/>
    </row>
    <row r="1772" spans="1:6" ht="15" x14ac:dyDescent="0.25">
      <c r="B1772" s="24" t="s">
        <v>757</v>
      </c>
      <c r="C1772" s="25" t="s">
        <v>142</v>
      </c>
      <c r="D1772" s="26" t="s">
        <v>173</v>
      </c>
      <c r="E1772" s="27" t="s">
        <v>136</v>
      </c>
      <c r="F1772" s="28" t="s">
        <v>137</v>
      </c>
    </row>
    <row r="1773" spans="1:6" ht="15" x14ac:dyDescent="0.25">
      <c r="B1773" s="24" t="s">
        <v>500</v>
      </c>
      <c r="C1773" s="25" t="s">
        <v>142</v>
      </c>
      <c r="D1773" s="26">
        <v>1.5</v>
      </c>
      <c r="E1773" s="27">
        <v>4519.3599999999997</v>
      </c>
      <c r="F1773" s="28">
        <f t="shared" ref="F1773:F1781" si="77">D1773*E1773</f>
        <v>6779.0399999999991</v>
      </c>
    </row>
    <row r="1774" spans="1:6" ht="15" x14ac:dyDescent="0.25">
      <c r="B1774" s="24" t="s">
        <v>506</v>
      </c>
      <c r="C1774" s="25" t="s">
        <v>142</v>
      </c>
      <c r="D1774" s="26">
        <v>6</v>
      </c>
      <c r="E1774" s="27">
        <v>2500</v>
      </c>
      <c r="F1774" s="28">
        <f t="shared" si="77"/>
        <v>15000</v>
      </c>
    </row>
    <row r="1775" spans="1:6" x14ac:dyDescent="0.2">
      <c r="B1775" s="36" t="s">
        <v>488</v>
      </c>
      <c r="C1775" s="10" t="s">
        <v>489</v>
      </c>
      <c r="D1775" s="10">
        <v>4.5</v>
      </c>
      <c r="E1775" s="11">
        <v>2200</v>
      </c>
      <c r="F1775" s="11">
        <f t="shared" si="77"/>
        <v>9900</v>
      </c>
    </row>
    <row r="1776" spans="1:6" x14ac:dyDescent="0.2">
      <c r="B1776" s="75" t="s">
        <v>477</v>
      </c>
      <c r="C1776" s="25" t="s">
        <v>142</v>
      </c>
      <c r="D1776" s="76">
        <v>4</v>
      </c>
      <c r="E1776" s="27">
        <v>5390.52</v>
      </c>
      <c r="F1776" s="27">
        <f t="shared" si="77"/>
        <v>21562.080000000002</v>
      </c>
    </row>
    <row r="1777" spans="1:6" ht="15" x14ac:dyDescent="0.25">
      <c r="B1777" s="24" t="s">
        <v>492</v>
      </c>
      <c r="C1777" s="25" t="s">
        <v>155</v>
      </c>
      <c r="D1777" s="26">
        <v>1.03</v>
      </c>
      <c r="E1777" s="27">
        <v>326029</v>
      </c>
      <c r="F1777" s="28">
        <f t="shared" si="77"/>
        <v>335809.87</v>
      </c>
    </row>
    <row r="1778" spans="1:6" ht="15" x14ac:dyDescent="0.25">
      <c r="B1778" s="24" t="s">
        <v>471</v>
      </c>
      <c r="C1778" s="25" t="s">
        <v>148</v>
      </c>
      <c r="D1778" s="26">
        <v>12</v>
      </c>
      <c r="E1778" s="27">
        <v>26041.4</v>
      </c>
      <c r="F1778" s="28">
        <f t="shared" si="77"/>
        <v>312496.80000000005</v>
      </c>
    </row>
    <row r="1779" spans="1:6" ht="15" x14ac:dyDescent="0.25">
      <c r="B1779" s="24" t="s">
        <v>421</v>
      </c>
      <c r="C1779" s="25" t="s">
        <v>388</v>
      </c>
      <c r="D1779" s="26">
        <v>0.2</v>
      </c>
      <c r="E1779" s="27">
        <v>40000</v>
      </c>
      <c r="F1779" s="28">
        <f t="shared" si="77"/>
        <v>8000</v>
      </c>
    </row>
    <row r="1780" spans="1:6" ht="15" x14ac:dyDescent="0.25">
      <c r="B1780" s="24" t="s">
        <v>177</v>
      </c>
      <c r="C1780" s="25" t="s">
        <v>178</v>
      </c>
      <c r="D1780" s="26">
        <v>0.33</v>
      </c>
      <c r="E1780" s="27">
        <v>1065</v>
      </c>
      <c r="F1780" s="28">
        <f t="shared" si="77"/>
        <v>351.45</v>
      </c>
    </row>
    <row r="1781" spans="1:6" s="13" customFormat="1" x14ac:dyDescent="0.2">
      <c r="A1781" s="7"/>
      <c r="B1781" s="36" t="s">
        <v>161</v>
      </c>
      <c r="C1781" s="10" t="s">
        <v>162</v>
      </c>
      <c r="D1781" s="10">
        <v>4</v>
      </c>
      <c r="E1781" s="11">
        <v>250</v>
      </c>
      <c r="F1781" s="11">
        <f t="shared" si="77"/>
        <v>1000</v>
      </c>
    </row>
    <row r="1782" spans="1:6" x14ac:dyDescent="0.2">
      <c r="A1782" s="13"/>
      <c r="B1782" s="14" t="s">
        <v>151</v>
      </c>
      <c r="C1782" s="29"/>
      <c r="D1782" s="78"/>
      <c r="E1782" s="31"/>
      <c r="F1782" s="17">
        <f>SUM(F1773:F1781)</f>
        <v>710899.24</v>
      </c>
    </row>
    <row r="1783" spans="1:6" x14ac:dyDescent="0.2">
      <c r="A1783" s="2">
        <v>189</v>
      </c>
      <c r="B1783" s="19" t="s">
        <v>789</v>
      </c>
      <c r="C1783" s="20" t="s">
        <v>139</v>
      </c>
      <c r="D1783" s="33" t="s">
        <v>142</v>
      </c>
      <c r="E1783" s="22"/>
      <c r="F1783" s="34"/>
    </row>
    <row r="1784" spans="1:6" ht="15" x14ac:dyDescent="0.25">
      <c r="B1784" s="84" t="s">
        <v>172</v>
      </c>
      <c r="C1784" s="25" t="s">
        <v>142</v>
      </c>
      <c r="D1784" s="26" t="s">
        <v>173</v>
      </c>
      <c r="E1784" s="27" t="s">
        <v>136</v>
      </c>
      <c r="F1784" s="28" t="s">
        <v>137</v>
      </c>
    </row>
    <row r="1785" spans="1:6" ht="15" x14ac:dyDescent="0.25">
      <c r="B1785" s="84" t="s">
        <v>681</v>
      </c>
      <c r="C1785" s="25" t="s">
        <v>142</v>
      </c>
      <c r="D1785" s="26">
        <v>2</v>
      </c>
      <c r="E1785" s="27">
        <v>434</v>
      </c>
      <c r="F1785" s="28">
        <f t="shared" ref="F1785:F1790" si="78">D1785*E1785</f>
        <v>868</v>
      </c>
    </row>
    <row r="1786" spans="1:6" ht="15" x14ac:dyDescent="0.25">
      <c r="B1786" s="84" t="s">
        <v>682</v>
      </c>
      <c r="C1786" s="25" t="s">
        <v>142</v>
      </c>
      <c r="D1786" s="26">
        <v>1</v>
      </c>
      <c r="E1786" s="27">
        <v>21500</v>
      </c>
      <c r="F1786" s="28">
        <f t="shared" si="78"/>
        <v>21500</v>
      </c>
    </row>
    <row r="1787" spans="1:6" x14ac:dyDescent="0.2">
      <c r="B1787" s="36" t="s">
        <v>471</v>
      </c>
      <c r="C1787" s="10" t="s">
        <v>148</v>
      </c>
      <c r="D1787" s="10">
        <v>0.3</v>
      </c>
      <c r="E1787" s="11">
        <v>26041.4</v>
      </c>
      <c r="F1787" s="11">
        <f t="shared" si="78"/>
        <v>7812.42</v>
      </c>
    </row>
    <row r="1788" spans="1:6" x14ac:dyDescent="0.2">
      <c r="B1788" s="75" t="s">
        <v>177</v>
      </c>
      <c r="C1788" s="25" t="s">
        <v>178</v>
      </c>
      <c r="D1788" s="76">
        <v>0.2</v>
      </c>
      <c r="E1788" s="27">
        <v>1065</v>
      </c>
      <c r="F1788" s="27">
        <f t="shared" si="78"/>
        <v>213</v>
      </c>
    </row>
    <row r="1789" spans="1:6" ht="15" x14ac:dyDescent="0.25">
      <c r="B1789" s="69" t="s">
        <v>161</v>
      </c>
      <c r="C1789" s="25" t="s">
        <v>162</v>
      </c>
      <c r="D1789" s="26">
        <v>0.3</v>
      </c>
      <c r="E1789" s="27">
        <v>800</v>
      </c>
      <c r="F1789" s="28">
        <f t="shared" si="78"/>
        <v>240</v>
      </c>
    </row>
    <row r="1790" spans="1:6" s="13" customFormat="1" ht="15" x14ac:dyDescent="0.25">
      <c r="A1790" s="7"/>
      <c r="B1790" s="69" t="s">
        <v>643</v>
      </c>
      <c r="C1790" s="25" t="s">
        <v>388</v>
      </c>
      <c r="D1790" s="26">
        <v>0.3</v>
      </c>
      <c r="E1790" s="27">
        <v>100</v>
      </c>
      <c r="F1790" s="28">
        <f t="shared" si="78"/>
        <v>30</v>
      </c>
    </row>
    <row r="1791" spans="1:6" x14ac:dyDescent="0.2">
      <c r="A1791" s="13"/>
      <c r="B1791" s="14" t="s">
        <v>151</v>
      </c>
      <c r="C1791" s="29"/>
      <c r="D1791" s="30"/>
      <c r="E1791" s="31"/>
      <c r="F1791" s="17">
        <f>SUM(F1785:F1790)</f>
        <v>30663.42</v>
      </c>
    </row>
    <row r="1792" spans="1:6" x14ac:dyDescent="0.2">
      <c r="A1792" s="2">
        <v>190</v>
      </c>
      <c r="B1792" s="18" t="s">
        <v>562</v>
      </c>
      <c r="C1792" s="4" t="s">
        <v>563</v>
      </c>
      <c r="D1792" s="3" t="s">
        <v>6</v>
      </c>
      <c r="E1792" s="5"/>
      <c r="F1792" s="5" t="s">
        <v>137</v>
      </c>
    </row>
    <row r="1793" spans="1:6" x14ac:dyDescent="0.2">
      <c r="B1793" s="36" t="s">
        <v>172</v>
      </c>
      <c r="C1793" s="10" t="s">
        <v>142</v>
      </c>
      <c r="D1793" s="10" t="s">
        <v>135</v>
      </c>
      <c r="E1793" s="11" t="s">
        <v>136</v>
      </c>
    </row>
    <row r="1794" spans="1:6" x14ac:dyDescent="0.2">
      <c r="B1794" s="7" t="s">
        <v>564</v>
      </c>
      <c r="C1794" s="10" t="s">
        <v>6</v>
      </c>
      <c r="D1794" s="55">
        <v>1.08</v>
      </c>
      <c r="E1794" s="11">
        <v>10800</v>
      </c>
      <c r="F1794" s="11">
        <f t="shared" ref="F1794:F1799" si="79">+D1794*E1794</f>
        <v>11664</v>
      </c>
    </row>
    <row r="1795" spans="1:6" x14ac:dyDescent="0.2">
      <c r="B1795" s="7" t="s">
        <v>418</v>
      </c>
      <c r="C1795" s="10" t="s">
        <v>268</v>
      </c>
      <c r="D1795" s="55">
        <v>3</v>
      </c>
      <c r="E1795" s="11">
        <v>518</v>
      </c>
      <c r="F1795" s="11">
        <f t="shared" si="79"/>
        <v>1554</v>
      </c>
    </row>
    <row r="1796" spans="1:6" x14ac:dyDescent="0.2">
      <c r="B1796" s="7" t="s">
        <v>269</v>
      </c>
      <c r="C1796" s="10" t="s">
        <v>155</v>
      </c>
      <c r="D1796" s="55">
        <v>0.04</v>
      </c>
      <c r="E1796" s="11">
        <v>392045</v>
      </c>
      <c r="F1796" s="11">
        <f t="shared" si="79"/>
        <v>15681.800000000001</v>
      </c>
    </row>
    <row r="1797" spans="1:6" x14ac:dyDescent="0.2">
      <c r="B1797" s="7" t="s">
        <v>565</v>
      </c>
      <c r="C1797" s="10" t="s">
        <v>249</v>
      </c>
      <c r="D1797" s="55">
        <v>0.1</v>
      </c>
      <c r="E1797" s="11">
        <v>8750</v>
      </c>
      <c r="F1797" s="11">
        <f t="shared" si="79"/>
        <v>875</v>
      </c>
    </row>
    <row r="1798" spans="1:6" x14ac:dyDescent="0.2">
      <c r="B1798" s="7" t="s">
        <v>790</v>
      </c>
      <c r="C1798" s="10" t="s">
        <v>791</v>
      </c>
      <c r="D1798" s="55">
        <v>0.02</v>
      </c>
      <c r="E1798" s="11">
        <v>12500</v>
      </c>
      <c r="F1798" s="11">
        <f t="shared" si="79"/>
        <v>250</v>
      </c>
    </row>
    <row r="1799" spans="1:6" x14ac:dyDescent="0.2">
      <c r="B1799" s="7" t="s">
        <v>792</v>
      </c>
      <c r="C1799" s="10" t="s">
        <v>148</v>
      </c>
      <c r="D1799" s="55">
        <v>1.4</v>
      </c>
      <c r="E1799" s="11">
        <v>13020.7</v>
      </c>
      <c r="F1799" s="11">
        <f t="shared" si="79"/>
        <v>18228.98</v>
      </c>
    </row>
    <row r="1800" spans="1:6" s="13" customFormat="1" x14ac:dyDescent="0.2">
      <c r="A1800" s="7"/>
      <c r="B1800" s="7" t="s">
        <v>177</v>
      </c>
      <c r="C1800" s="10" t="s">
        <v>178</v>
      </c>
      <c r="D1800" s="55">
        <v>2</v>
      </c>
      <c r="E1800" s="11">
        <v>1000</v>
      </c>
      <c r="F1800" s="17">
        <f>SUM(F1794:F1799)</f>
        <v>48253.78</v>
      </c>
    </row>
    <row r="1801" spans="1:6" x14ac:dyDescent="0.2">
      <c r="A1801" s="13"/>
      <c r="B1801" s="14" t="s">
        <v>151</v>
      </c>
      <c r="C1801" s="15"/>
      <c r="D1801" s="15"/>
      <c r="E1801" s="16"/>
      <c r="F1801" s="85"/>
    </row>
    <row r="1802" spans="1:6" s="36" customFormat="1" x14ac:dyDescent="0.2">
      <c r="A1802" s="2">
        <v>191</v>
      </c>
      <c r="B1802" s="19" t="s">
        <v>793</v>
      </c>
      <c r="C1802" s="20" t="s">
        <v>563</v>
      </c>
      <c r="D1802" s="33" t="s">
        <v>794</v>
      </c>
      <c r="E1802" s="22"/>
      <c r="F1802" s="5" t="s">
        <v>137</v>
      </c>
    </row>
    <row r="1803" spans="1:6" s="36" customFormat="1" x14ac:dyDescent="0.2">
      <c r="B1803" s="36" t="s">
        <v>795</v>
      </c>
      <c r="C1803" s="10" t="s">
        <v>249</v>
      </c>
      <c r="D1803" s="10">
        <v>0.35</v>
      </c>
      <c r="E1803" s="11">
        <v>2400</v>
      </c>
      <c r="F1803" s="72">
        <f>+D1803*E1803</f>
        <v>840</v>
      </c>
    </row>
    <row r="1804" spans="1:6" x14ac:dyDescent="0.2">
      <c r="A1804" s="36"/>
      <c r="B1804" s="75" t="s">
        <v>796</v>
      </c>
      <c r="C1804" s="70" t="s">
        <v>148</v>
      </c>
      <c r="D1804" s="71">
        <v>0.06</v>
      </c>
      <c r="E1804" s="72">
        <v>6510.35</v>
      </c>
      <c r="F1804" s="72">
        <f>+D1804*E1804</f>
        <v>390.62099999999998</v>
      </c>
    </row>
    <row r="1805" spans="1:6" s="86" customFormat="1" x14ac:dyDescent="0.2">
      <c r="A1805" s="7"/>
      <c r="B1805" s="7" t="s">
        <v>177</v>
      </c>
      <c r="C1805" s="10" t="s">
        <v>178</v>
      </c>
      <c r="D1805" s="55"/>
      <c r="E1805" s="11"/>
      <c r="F1805" s="11">
        <v>100</v>
      </c>
    </row>
    <row r="1806" spans="1:6" s="36" customFormat="1" x14ac:dyDescent="0.2">
      <c r="A1806" s="86"/>
      <c r="B1806" s="14" t="s">
        <v>151</v>
      </c>
      <c r="C1806" s="29"/>
      <c r="D1806" s="30"/>
      <c r="E1806" s="31"/>
      <c r="F1806" s="32">
        <f>SUM(F1803:F1805)</f>
        <v>1330.6210000000001</v>
      </c>
    </row>
    <row r="1807" spans="1:6" s="36" customFormat="1" x14ac:dyDescent="0.2">
      <c r="A1807" s="87">
        <v>192</v>
      </c>
      <c r="B1807" s="19" t="s">
        <v>797</v>
      </c>
      <c r="C1807" s="43" t="s">
        <v>139</v>
      </c>
      <c r="D1807" s="21" t="s">
        <v>6</v>
      </c>
      <c r="E1807" s="22"/>
      <c r="F1807" s="34"/>
    </row>
    <row r="1808" spans="1:6" s="36" customFormat="1" ht="15" x14ac:dyDescent="0.25">
      <c r="B1808" s="24" t="s">
        <v>172</v>
      </c>
      <c r="C1808" s="25" t="s">
        <v>142</v>
      </c>
      <c r="D1808" s="26" t="s">
        <v>173</v>
      </c>
      <c r="E1808" s="27" t="s">
        <v>136</v>
      </c>
      <c r="F1808" s="28"/>
    </row>
    <row r="1809" spans="1:6" s="36" customFormat="1" ht="15" x14ac:dyDescent="0.25">
      <c r="B1809" s="24" t="s">
        <v>798</v>
      </c>
      <c r="C1809" s="25" t="s">
        <v>142</v>
      </c>
      <c r="D1809" s="26">
        <v>2.16</v>
      </c>
      <c r="E1809" s="27">
        <v>3800</v>
      </c>
      <c r="F1809" s="28">
        <f t="shared" ref="F1809:F1815" si="80">D1809*E1809</f>
        <v>8208</v>
      </c>
    </row>
    <row r="1810" spans="1:6" s="36" customFormat="1" ht="15" x14ac:dyDescent="0.25">
      <c r="B1810" s="24" t="s">
        <v>750</v>
      </c>
      <c r="C1810" s="25" t="s">
        <v>268</v>
      </c>
      <c r="D1810" s="26">
        <v>0.05</v>
      </c>
      <c r="E1810" s="27">
        <v>30000</v>
      </c>
      <c r="F1810" s="28">
        <f t="shared" si="80"/>
        <v>1500</v>
      </c>
    </row>
    <row r="1811" spans="1:6" s="36" customFormat="1" ht="15" x14ac:dyDescent="0.25">
      <c r="B1811" s="24" t="s">
        <v>488</v>
      </c>
      <c r="C1811" s="25" t="s">
        <v>489</v>
      </c>
      <c r="D1811" s="26">
        <v>0.02</v>
      </c>
      <c r="E1811" s="27">
        <v>1850</v>
      </c>
      <c r="F1811" s="28">
        <f t="shared" si="80"/>
        <v>37</v>
      </c>
    </row>
    <row r="1812" spans="1:6" s="36" customFormat="1" ht="15" x14ac:dyDescent="0.25">
      <c r="B1812" s="24" t="s">
        <v>471</v>
      </c>
      <c r="C1812" s="25" t="s">
        <v>148</v>
      </c>
      <c r="D1812" s="26">
        <v>0.3</v>
      </c>
      <c r="E1812" s="27">
        <v>26041.4</v>
      </c>
      <c r="F1812" s="28">
        <f t="shared" si="80"/>
        <v>7812.42</v>
      </c>
    </row>
    <row r="1813" spans="1:6" s="36" customFormat="1" ht="15" x14ac:dyDescent="0.25">
      <c r="B1813" s="24" t="s">
        <v>177</v>
      </c>
      <c r="C1813" s="25" t="s">
        <v>178</v>
      </c>
      <c r="D1813" s="26">
        <v>1</v>
      </c>
      <c r="E1813" s="27">
        <v>1065</v>
      </c>
      <c r="F1813" s="28">
        <f t="shared" si="80"/>
        <v>1065</v>
      </c>
    </row>
    <row r="1814" spans="1:6" s="36" customFormat="1" ht="15" x14ac:dyDescent="0.25">
      <c r="B1814" s="24" t="s">
        <v>161</v>
      </c>
      <c r="C1814" s="25" t="s">
        <v>162</v>
      </c>
      <c r="D1814" s="26">
        <v>0.1</v>
      </c>
      <c r="E1814" s="27">
        <v>250</v>
      </c>
      <c r="F1814" s="28">
        <f t="shared" si="80"/>
        <v>25</v>
      </c>
    </row>
    <row r="1815" spans="1:6" s="86" customFormat="1" ht="15" x14ac:dyDescent="0.25">
      <c r="A1815" s="36"/>
      <c r="B1815" s="24" t="s">
        <v>643</v>
      </c>
      <c r="C1815" s="25" t="s">
        <v>388</v>
      </c>
      <c r="D1815" s="26">
        <v>0.1</v>
      </c>
      <c r="E1815" s="27">
        <v>45</v>
      </c>
      <c r="F1815" s="28">
        <f t="shared" si="80"/>
        <v>4.5</v>
      </c>
    </row>
    <row r="1816" spans="1:6" s="36" customFormat="1" x14ac:dyDescent="0.2">
      <c r="A1816" s="86"/>
      <c r="B1816" s="14" t="s">
        <v>151</v>
      </c>
      <c r="C1816" s="29"/>
      <c r="D1816" s="30"/>
      <c r="E1816" s="31"/>
      <c r="F1816" s="17">
        <f>SUM(F1809:F1815)</f>
        <v>18651.919999999998</v>
      </c>
    </row>
    <row r="1817" spans="1:6" s="36" customFormat="1" x14ac:dyDescent="0.2">
      <c r="A1817" s="87">
        <v>193</v>
      </c>
      <c r="B1817" s="19" t="s">
        <v>799</v>
      </c>
      <c r="C1817" s="43" t="s">
        <v>139</v>
      </c>
      <c r="D1817" s="21" t="s">
        <v>6</v>
      </c>
      <c r="E1817" s="22"/>
      <c r="F1817" s="34"/>
    </row>
    <row r="1818" spans="1:6" s="36" customFormat="1" x14ac:dyDescent="0.2">
      <c r="B1818" s="24" t="s">
        <v>172</v>
      </c>
      <c r="C1818" s="25" t="s">
        <v>142</v>
      </c>
      <c r="D1818" s="26" t="s">
        <v>173</v>
      </c>
      <c r="E1818" s="27" t="s">
        <v>136</v>
      </c>
      <c r="F1818" s="11" t="s">
        <v>137</v>
      </c>
    </row>
    <row r="1819" spans="1:6" s="36" customFormat="1" ht="15" x14ac:dyDescent="0.25">
      <c r="B1819" s="24" t="s">
        <v>520</v>
      </c>
      <c r="C1819" s="25" t="s">
        <v>268</v>
      </c>
      <c r="D1819" s="26">
        <v>0.1</v>
      </c>
      <c r="E1819" s="27">
        <v>2790</v>
      </c>
      <c r="F1819" s="28">
        <f t="shared" ref="F1819:F1825" si="81">D1819*E1819</f>
        <v>279</v>
      </c>
    </row>
    <row r="1820" spans="1:6" s="36" customFormat="1" ht="15" x14ac:dyDescent="0.25">
      <c r="B1820" s="24" t="s">
        <v>800</v>
      </c>
      <c r="C1820" s="25" t="s">
        <v>142</v>
      </c>
      <c r="D1820" s="26">
        <v>6</v>
      </c>
      <c r="E1820" s="27">
        <v>700</v>
      </c>
      <c r="F1820" s="28">
        <f t="shared" si="81"/>
        <v>4200</v>
      </c>
    </row>
    <row r="1821" spans="1:6" s="36" customFormat="1" ht="15" x14ac:dyDescent="0.25">
      <c r="B1821" s="24" t="s">
        <v>801</v>
      </c>
      <c r="C1821" s="25" t="s">
        <v>489</v>
      </c>
      <c r="D1821" s="26">
        <v>1.5</v>
      </c>
      <c r="E1821" s="27">
        <v>3091.4</v>
      </c>
      <c r="F1821" s="28">
        <f t="shared" si="81"/>
        <v>4637.1000000000004</v>
      </c>
    </row>
    <row r="1822" spans="1:6" s="36" customFormat="1" ht="15" x14ac:dyDescent="0.25">
      <c r="B1822" s="24" t="s">
        <v>802</v>
      </c>
      <c r="C1822" s="25" t="s">
        <v>142</v>
      </c>
      <c r="D1822" s="26">
        <v>0.26</v>
      </c>
      <c r="E1822" s="27">
        <v>30160</v>
      </c>
      <c r="F1822" s="28">
        <f t="shared" si="81"/>
        <v>7841.6</v>
      </c>
    </row>
    <row r="1823" spans="1:6" s="36" customFormat="1" ht="15" x14ac:dyDescent="0.25">
      <c r="B1823" s="24" t="s">
        <v>270</v>
      </c>
      <c r="C1823" s="25" t="s">
        <v>148</v>
      </c>
      <c r="D1823" s="26">
        <v>1.65</v>
      </c>
      <c r="E1823" s="27">
        <v>19531.050000000003</v>
      </c>
      <c r="F1823" s="28">
        <f t="shared" si="81"/>
        <v>32226.232500000002</v>
      </c>
    </row>
    <row r="1824" spans="1:6" s="36" customFormat="1" ht="15" x14ac:dyDescent="0.25">
      <c r="B1824" s="24" t="s">
        <v>177</v>
      </c>
      <c r="C1824" s="25" t="s">
        <v>178</v>
      </c>
      <c r="D1824" s="26">
        <v>0.8</v>
      </c>
      <c r="E1824" s="27">
        <v>1065</v>
      </c>
      <c r="F1824" s="28">
        <f t="shared" si="81"/>
        <v>852</v>
      </c>
    </row>
    <row r="1825" spans="1:6" s="86" customFormat="1" ht="15" x14ac:dyDescent="0.25">
      <c r="A1825" s="36"/>
      <c r="B1825" s="24" t="s">
        <v>161</v>
      </c>
      <c r="C1825" s="25" t="s">
        <v>162</v>
      </c>
      <c r="D1825" s="26">
        <v>1.53</v>
      </c>
      <c r="E1825" s="27">
        <v>250</v>
      </c>
      <c r="F1825" s="28">
        <f t="shared" si="81"/>
        <v>382.5</v>
      </c>
    </row>
    <row r="1826" spans="1:6" s="36" customFormat="1" x14ac:dyDescent="0.2">
      <c r="A1826" s="86"/>
      <c r="B1826" s="14" t="s">
        <v>151</v>
      </c>
      <c r="C1826" s="29"/>
      <c r="D1826" s="30"/>
      <c r="E1826" s="31"/>
      <c r="F1826" s="17">
        <f>SUM(F1819:F1825)</f>
        <v>50418.432500000003</v>
      </c>
    </row>
    <row r="1827" spans="1:6" s="36" customFormat="1" x14ac:dyDescent="0.2">
      <c r="A1827" s="87">
        <v>194</v>
      </c>
      <c r="B1827" s="19" t="s">
        <v>803</v>
      </c>
      <c r="C1827" s="43" t="s">
        <v>139</v>
      </c>
      <c r="D1827" s="21" t="s">
        <v>6</v>
      </c>
      <c r="E1827" s="22"/>
      <c r="F1827" s="5" t="s">
        <v>137</v>
      </c>
    </row>
    <row r="1828" spans="1:6" s="36" customFormat="1" ht="15" x14ac:dyDescent="0.25">
      <c r="B1828" s="24" t="s">
        <v>804</v>
      </c>
      <c r="C1828" s="25" t="s">
        <v>142</v>
      </c>
      <c r="D1828" s="26">
        <v>0.96</v>
      </c>
      <c r="E1828" s="27">
        <v>5500</v>
      </c>
      <c r="F1828" s="28">
        <f t="shared" ref="F1828:F1835" si="82">D1828*E1828</f>
        <v>5280</v>
      </c>
    </row>
    <row r="1829" spans="1:6" s="36" customFormat="1" ht="15" x14ac:dyDescent="0.25">
      <c r="B1829" s="24" t="s">
        <v>512</v>
      </c>
      <c r="C1829" s="25" t="s">
        <v>155</v>
      </c>
      <c r="D1829" s="26">
        <v>0.03</v>
      </c>
      <c r="E1829" s="27">
        <v>392045</v>
      </c>
      <c r="F1829" s="28">
        <f t="shared" si="82"/>
        <v>11761.35</v>
      </c>
    </row>
    <row r="1830" spans="1:6" s="36" customFormat="1" ht="15" x14ac:dyDescent="0.25">
      <c r="B1830" s="24" t="s">
        <v>488</v>
      </c>
      <c r="C1830" s="25" t="s">
        <v>489</v>
      </c>
      <c r="D1830" s="26">
        <v>0.02</v>
      </c>
      <c r="E1830" s="27">
        <v>1850</v>
      </c>
      <c r="F1830" s="28">
        <f t="shared" si="82"/>
        <v>37</v>
      </c>
    </row>
    <row r="1831" spans="1:6" s="36" customFormat="1" ht="15" x14ac:dyDescent="0.25">
      <c r="B1831" s="24" t="s">
        <v>805</v>
      </c>
      <c r="C1831" s="25" t="s">
        <v>6</v>
      </c>
      <c r="D1831" s="26">
        <v>1</v>
      </c>
      <c r="E1831" s="27">
        <v>12500</v>
      </c>
      <c r="F1831" s="28">
        <f t="shared" si="82"/>
        <v>12500</v>
      </c>
    </row>
    <row r="1832" spans="1:6" s="36" customFormat="1" ht="15" x14ac:dyDescent="0.25">
      <c r="B1832" s="24" t="s">
        <v>471</v>
      </c>
      <c r="C1832" s="25" t="s">
        <v>148</v>
      </c>
      <c r="D1832" s="26">
        <v>0.1</v>
      </c>
      <c r="E1832" s="27">
        <v>26041.4</v>
      </c>
      <c r="F1832" s="28">
        <f t="shared" si="82"/>
        <v>2604.1400000000003</v>
      </c>
    </row>
    <row r="1833" spans="1:6" s="36" customFormat="1" ht="15" x14ac:dyDescent="0.25">
      <c r="B1833" s="24" t="s">
        <v>177</v>
      </c>
      <c r="C1833" s="25" t="s">
        <v>178</v>
      </c>
      <c r="D1833" s="26">
        <v>1.5</v>
      </c>
      <c r="E1833" s="27">
        <v>1065</v>
      </c>
      <c r="F1833" s="28">
        <f t="shared" si="82"/>
        <v>1597.5</v>
      </c>
    </row>
    <row r="1834" spans="1:6" s="36" customFormat="1" ht="15" x14ac:dyDescent="0.25">
      <c r="B1834" s="24" t="s">
        <v>161</v>
      </c>
      <c r="C1834" s="25" t="s">
        <v>162</v>
      </c>
      <c r="D1834" s="26">
        <v>0.2</v>
      </c>
      <c r="E1834" s="27">
        <v>500</v>
      </c>
      <c r="F1834" s="28">
        <f t="shared" si="82"/>
        <v>100</v>
      </c>
    </row>
    <row r="1835" spans="1:6" s="86" customFormat="1" ht="15" x14ac:dyDescent="0.25">
      <c r="A1835" s="36"/>
      <c r="B1835" s="24" t="s">
        <v>643</v>
      </c>
      <c r="C1835" s="25" t="s">
        <v>388</v>
      </c>
      <c r="D1835" s="26">
        <v>0.2</v>
      </c>
      <c r="E1835" s="27">
        <v>45</v>
      </c>
      <c r="F1835" s="28">
        <f t="shared" si="82"/>
        <v>9</v>
      </c>
    </row>
    <row r="1836" spans="1:6" s="36" customFormat="1" x14ac:dyDescent="0.2">
      <c r="A1836" s="86"/>
      <c r="B1836" s="14" t="s">
        <v>151</v>
      </c>
      <c r="C1836" s="29"/>
      <c r="D1836" s="30"/>
      <c r="E1836" s="31"/>
      <c r="F1836" s="17">
        <f>SUM(F1828:F1835)</f>
        <v>33888.99</v>
      </c>
    </row>
    <row r="1837" spans="1:6" s="36" customFormat="1" x14ac:dyDescent="0.2">
      <c r="A1837" s="87">
        <v>195</v>
      </c>
      <c r="B1837" s="19" t="s">
        <v>806</v>
      </c>
      <c r="C1837" s="20" t="s">
        <v>139</v>
      </c>
      <c r="D1837" s="33" t="s">
        <v>142</v>
      </c>
      <c r="E1837" s="22"/>
      <c r="F1837" s="34"/>
    </row>
    <row r="1838" spans="1:6" s="36" customFormat="1" x14ac:dyDescent="0.2">
      <c r="B1838" s="24" t="s">
        <v>172</v>
      </c>
      <c r="C1838" s="25" t="s">
        <v>142</v>
      </c>
      <c r="D1838" s="26" t="s">
        <v>173</v>
      </c>
      <c r="E1838" s="27" t="s">
        <v>136</v>
      </c>
      <c r="F1838" s="11" t="s">
        <v>137</v>
      </c>
    </row>
    <row r="1839" spans="1:6" s="36" customFormat="1" ht="15" x14ac:dyDescent="0.25">
      <c r="B1839" s="24" t="s">
        <v>807</v>
      </c>
      <c r="C1839" s="25" t="s">
        <v>155</v>
      </c>
      <c r="D1839" s="26">
        <v>2</v>
      </c>
      <c r="E1839" s="27">
        <v>25000</v>
      </c>
      <c r="F1839" s="28">
        <f t="shared" ref="F1839:F1849" si="83">D1839*E1839</f>
        <v>50000</v>
      </c>
    </row>
    <row r="1840" spans="1:6" s="36" customFormat="1" ht="15" x14ac:dyDescent="0.25">
      <c r="B1840" s="24" t="s">
        <v>808</v>
      </c>
      <c r="C1840" s="25" t="s">
        <v>142</v>
      </c>
      <c r="D1840" s="26">
        <v>6</v>
      </c>
      <c r="E1840" s="27">
        <v>842</v>
      </c>
      <c r="F1840" s="28">
        <f t="shared" si="83"/>
        <v>5052</v>
      </c>
    </row>
    <row r="1841" spans="1:6" s="36" customFormat="1" ht="15" x14ac:dyDescent="0.25">
      <c r="B1841" s="24" t="s">
        <v>809</v>
      </c>
      <c r="C1841" s="25" t="s">
        <v>142</v>
      </c>
      <c r="D1841" s="26">
        <v>2</v>
      </c>
      <c r="E1841" s="27">
        <v>12760</v>
      </c>
      <c r="F1841" s="28">
        <f t="shared" si="83"/>
        <v>25520</v>
      </c>
    </row>
    <row r="1842" spans="1:6" s="36" customFormat="1" ht="15" x14ac:dyDescent="0.25">
      <c r="B1842" s="24" t="s">
        <v>681</v>
      </c>
      <c r="C1842" s="25" t="s">
        <v>142</v>
      </c>
      <c r="D1842" s="26">
        <v>14</v>
      </c>
      <c r="E1842" s="27">
        <v>434</v>
      </c>
      <c r="F1842" s="28">
        <f t="shared" si="83"/>
        <v>6076</v>
      </c>
    </row>
    <row r="1843" spans="1:6" s="36" customFormat="1" ht="15" x14ac:dyDescent="0.25">
      <c r="B1843" s="24" t="s">
        <v>506</v>
      </c>
      <c r="C1843" s="25" t="s">
        <v>142</v>
      </c>
      <c r="D1843" s="26">
        <v>23</v>
      </c>
      <c r="E1843" s="27">
        <v>2500</v>
      </c>
      <c r="F1843" s="28">
        <f t="shared" si="83"/>
        <v>57500</v>
      </c>
    </row>
    <row r="1844" spans="1:6" s="36" customFormat="1" ht="15" x14ac:dyDescent="0.25">
      <c r="B1844" s="24" t="s">
        <v>488</v>
      </c>
      <c r="C1844" s="25" t="s">
        <v>489</v>
      </c>
      <c r="D1844" s="26">
        <v>4</v>
      </c>
      <c r="E1844" s="27">
        <v>2200</v>
      </c>
      <c r="F1844" s="28">
        <f t="shared" si="83"/>
        <v>8800</v>
      </c>
    </row>
    <row r="1845" spans="1:6" s="36" customFormat="1" ht="15" x14ac:dyDescent="0.25">
      <c r="B1845" s="24" t="s">
        <v>810</v>
      </c>
      <c r="C1845" s="25" t="s">
        <v>142</v>
      </c>
      <c r="D1845" s="26">
        <v>14</v>
      </c>
      <c r="E1845" s="27">
        <v>15000</v>
      </c>
      <c r="F1845" s="28">
        <f t="shared" si="83"/>
        <v>210000</v>
      </c>
    </row>
    <row r="1846" spans="1:6" s="36" customFormat="1" ht="15" x14ac:dyDescent="0.25">
      <c r="B1846" s="24" t="s">
        <v>811</v>
      </c>
      <c r="C1846" s="25" t="s">
        <v>6</v>
      </c>
      <c r="D1846" s="26">
        <v>18</v>
      </c>
      <c r="E1846" s="27">
        <v>5200</v>
      </c>
      <c r="F1846" s="28">
        <f t="shared" si="83"/>
        <v>93600</v>
      </c>
    </row>
    <row r="1847" spans="1:6" s="36" customFormat="1" ht="15" x14ac:dyDescent="0.25">
      <c r="B1847" s="24" t="s">
        <v>432</v>
      </c>
      <c r="C1847" s="25" t="s">
        <v>142</v>
      </c>
      <c r="D1847" s="26">
        <v>2</v>
      </c>
      <c r="E1847" s="27">
        <v>2750</v>
      </c>
      <c r="F1847" s="28">
        <f t="shared" si="83"/>
        <v>5500</v>
      </c>
    </row>
    <row r="1848" spans="1:6" s="36" customFormat="1" ht="15" x14ac:dyDescent="0.25">
      <c r="B1848" s="24" t="s">
        <v>471</v>
      </c>
      <c r="C1848" s="25" t="s">
        <v>148</v>
      </c>
      <c r="D1848" s="26">
        <v>17</v>
      </c>
      <c r="E1848" s="27">
        <v>26041.4</v>
      </c>
      <c r="F1848" s="28">
        <f t="shared" si="83"/>
        <v>442703.80000000005</v>
      </c>
    </row>
    <row r="1849" spans="1:6" s="86" customFormat="1" ht="15" x14ac:dyDescent="0.25">
      <c r="A1849" s="36"/>
      <c r="B1849" s="24" t="s">
        <v>177</v>
      </c>
      <c r="C1849" s="25" t="s">
        <v>178</v>
      </c>
      <c r="D1849" s="26">
        <v>3</v>
      </c>
      <c r="E1849" s="27">
        <v>1065</v>
      </c>
      <c r="F1849" s="28">
        <f t="shared" si="83"/>
        <v>3195</v>
      </c>
    </row>
    <row r="1850" spans="1:6" s="36" customFormat="1" x14ac:dyDescent="0.2">
      <c r="A1850" s="86"/>
      <c r="B1850" s="14" t="s">
        <v>151</v>
      </c>
      <c r="C1850" s="15"/>
      <c r="D1850" s="15"/>
      <c r="E1850" s="16"/>
      <c r="F1850" s="17">
        <f>SUM(F1839:F1849)</f>
        <v>907946.8</v>
      </c>
    </row>
    <row r="1851" spans="1:6" s="36" customFormat="1" x14ac:dyDescent="0.2">
      <c r="A1851" s="87">
        <v>196</v>
      </c>
      <c r="B1851" s="19" t="s">
        <v>812</v>
      </c>
      <c r="C1851" s="20" t="s">
        <v>139</v>
      </c>
      <c r="D1851" s="33" t="s">
        <v>6</v>
      </c>
      <c r="E1851" s="22"/>
      <c r="F1851" s="34"/>
    </row>
    <row r="1852" spans="1:6" s="36" customFormat="1" x14ac:dyDescent="0.2">
      <c r="B1852" s="24" t="s">
        <v>172</v>
      </c>
      <c r="C1852" s="25" t="s">
        <v>142</v>
      </c>
      <c r="D1852" s="26" t="s">
        <v>173</v>
      </c>
      <c r="E1852" s="27" t="s">
        <v>136</v>
      </c>
      <c r="F1852" s="11" t="s">
        <v>137</v>
      </c>
    </row>
    <row r="1853" spans="1:6" s="36" customFormat="1" ht="15" x14ac:dyDescent="0.25">
      <c r="B1853" s="24" t="s">
        <v>520</v>
      </c>
      <c r="C1853" s="25" t="s">
        <v>268</v>
      </c>
      <c r="D1853" s="26">
        <v>0.05</v>
      </c>
      <c r="E1853" s="27">
        <v>2790</v>
      </c>
      <c r="F1853" s="28">
        <f t="shared" ref="F1853:F1859" si="84">D1853*E1853</f>
        <v>139.5</v>
      </c>
    </row>
    <row r="1854" spans="1:6" s="36" customFormat="1" ht="15" x14ac:dyDescent="0.25">
      <c r="B1854" s="24" t="s">
        <v>785</v>
      </c>
      <c r="C1854" s="25" t="s">
        <v>140</v>
      </c>
      <c r="D1854" s="26">
        <v>1.4</v>
      </c>
      <c r="E1854" s="27">
        <v>1800</v>
      </c>
      <c r="F1854" s="28">
        <f t="shared" si="84"/>
        <v>2520</v>
      </c>
    </row>
    <row r="1855" spans="1:6" s="36" customFormat="1" ht="15" x14ac:dyDescent="0.25">
      <c r="B1855" s="24" t="s">
        <v>488</v>
      </c>
      <c r="C1855" s="25" t="s">
        <v>489</v>
      </c>
      <c r="D1855" s="26">
        <v>0.25</v>
      </c>
      <c r="E1855" s="27">
        <v>2200</v>
      </c>
      <c r="F1855" s="28">
        <f t="shared" si="84"/>
        <v>550</v>
      </c>
    </row>
    <row r="1856" spans="1:6" s="36" customFormat="1" ht="15" x14ac:dyDescent="0.25">
      <c r="B1856" s="24" t="s">
        <v>477</v>
      </c>
      <c r="C1856" s="25" t="s">
        <v>142</v>
      </c>
      <c r="D1856" s="26">
        <v>1</v>
      </c>
      <c r="E1856" s="27">
        <v>5390.52</v>
      </c>
      <c r="F1856" s="28">
        <f t="shared" si="84"/>
        <v>5390.52</v>
      </c>
    </row>
    <row r="1857" spans="1:6" s="36" customFormat="1" ht="15" x14ac:dyDescent="0.25">
      <c r="B1857" s="24" t="s">
        <v>491</v>
      </c>
      <c r="C1857" s="25" t="s">
        <v>142</v>
      </c>
      <c r="D1857" s="26">
        <v>2</v>
      </c>
      <c r="E1857" s="27">
        <v>1276</v>
      </c>
      <c r="F1857" s="28">
        <f t="shared" si="84"/>
        <v>2552</v>
      </c>
    </row>
    <row r="1858" spans="1:6" s="36" customFormat="1" ht="15" x14ac:dyDescent="0.25">
      <c r="B1858" s="24" t="s">
        <v>174</v>
      </c>
      <c r="C1858" s="25" t="s">
        <v>148</v>
      </c>
      <c r="D1858" s="26">
        <v>1.1000000000000001</v>
      </c>
      <c r="E1858" s="27">
        <v>6510.35</v>
      </c>
      <c r="F1858" s="28">
        <f t="shared" si="84"/>
        <v>7161.3850000000011</v>
      </c>
    </row>
    <row r="1859" spans="1:6" s="86" customFormat="1" ht="15" x14ac:dyDescent="0.25">
      <c r="A1859" s="36"/>
      <c r="B1859" s="24" t="s">
        <v>177</v>
      </c>
      <c r="C1859" s="25" t="s">
        <v>178</v>
      </c>
      <c r="D1859" s="26">
        <v>0.2</v>
      </c>
      <c r="E1859" s="27">
        <v>1065</v>
      </c>
      <c r="F1859" s="28">
        <f t="shared" si="84"/>
        <v>213</v>
      </c>
    </row>
    <row r="1860" spans="1:6" x14ac:dyDescent="0.2">
      <c r="A1860" s="86"/>
      <c r="B1860" s="14" t="s">
        <v>151</v>
      </c>
      <c r="C1860" s="15"/>
      <c r="D1860" s="15"/>
      <c r="E1860" s="16"/>
      <c r="F1860" s="17">
        <f>SUM(F1853:F1859)</f>
        <v>18526.405000000002</v>
      </c>
    </row>
    <row r="1861" spans="1:6" x14ac:dyDescent="0.2">
      <c r="A1861" s="2">
        <v>197</v>
      </c>
      <c r="B1861" s="19" t="s">
        <v>813</v>
      </c>
      <c r="C1861" s="20" t="s">
        <v>139</v>
      </c>
      <c r="D1861" s="33" t="s">
        <v>140</v>
      </c>
      <c r="E1861" s="22"/>
      <c r="F1861" s="34"/>
    </row>
    <row r="1862" spans="1:6" ht="15" x14ac:dyDescent="0.25">
      <c r="B1862" s="24" t="s">
        <v>172</v>
      </c>
      <c r="C1862" s="25" t="s">
        <v>142</v>
      </c>
      <c r="D1862" s="26" t="s">
        <v>173</v>
      </c>
      <c r="E1862" s="27" t="s">
        <v>136</v>
      </c>
      <c r="F1862" s="28"/>
    </row>
    <row r="1863" spans="1:6" ht="15" x14ac:dyDescent="0.25">
      <c r="B1863" s="24" t="s">
        <v>174</v>
      </c>
      <c r="C1863" s="25" t="s">
        <v>148</v>
      </c>
      <c r="D1863" s="26">
        <v>0.2</v>
      </c>
      <c r="E1863" s="27">
        <v>6510.35</v>
      </c>
      <c r="F1863" s="28">
        <f>D1863*E1863</f>
        <v>1302.0700000000002</v>
      </c>
    </row>
    <row r="1864" spans="1:6" ht="15" x14ac:dyDescent="0.25">
      <c r="B1864" s="24" t="s">
        <v>814</v>
      </c>
      <c r="C1864" s="25" t="s">
        <v>815</v>
      </c>
      <c r="D1864" s="26">
        <v>2.5000000000000001E-2</v>
      </c>
      <c r="E1864" s="27">
        <v>60000</v>
      </c>
      <c r="F1864" s="28">
        <f>D1864*E1864</f>
        <v>1500</v>
      </c>
    </row>
    <row r="1865" spans="1:6" ht="15" x14ac:dyDescent="0.25">
      <c r="B1865" s="24" t="s">
        <v>816</v>
      </c>
      <c r="C1865" s="25" t="s">
        <v>731</v>
      </c>
      <c r="D1865" s="26">
        <v>0.03</v>
      </c>
      <c r="E1865" s="27">
        <v>70000</v>
      </c>
      <c r="F1865" s="28">
        <f>D1865*E1865</f>
        <v>2100</v>
      </c>
    </row>
    <row r="1866" spans="1:6" s="13" customFormat="1" ht="15" x14ac:dyDescent="0.25">
      <c r="A1866" s="7"/>
      <c r="B1866" s="24" t="s">
        <v>177</v>
      </c>
      <c r="C1866" s="25" t="s">
        <v>178</v>
      </c>
      <c r="D1866" s="26">
        <v>5.5E-2</v>
      </c>
      <c r="E1866" s="27">
        <v>2500</v>
      </c>
      <c r="F1866" s="28">
        <f>D1866*E1866</f>
        <v>137.5</v>
      </c>
    </row>
    <row r="1867" spans="1:6" x14ac:dyDescent="0.2">
      <c r="A1867" s="13"/>
      <c r="B1867" s="14" t="s">
        <v>151</v>
      </c>
      <c r="C1867" s="29"/>
      <c r="D1867" s="30"/>
      <c r="E1867" s="31"/>
      <c r="F1867" s="32">
        <f>SUM(F1863:F1866)</f>
        <v>5039.57</v>
      </c>
    </row>
    <row r="1868" spans="1:6" x14ac:dyDescent="0.2">
      <c r="A1868" s="2">
        <v>198</v>
      </c>
      <c r="B1868" s="19" t="s">
        <v>817</v>
      </c>
      <c r="C1868" s="20" t="s">
        <v>139</v>
      </c>
      <c r="D1868" s="33" t="s">
        <v>140</v>
      </c>
      <c r="E1868" s="22"/>
      <c r="F1868" s="34"/>
    </row>
    <row r="1869" spans="1:6" ht="15" x14ac:dyDescent="0.25">
      <c r="B1869" s="24" t="s">
        <v>172</v>
      </c>
      <c r="C1869" s="25" t="s">
        <v>142</v>
      </c>
      <c r="D1869" s="26" t="s">
        <v>173</v>
      </c>
      <c r="E1869" s="27" t="s">
        <v>136</v>
      </c>
      <c r="F1869" s="28"/>
    </row>
    <row r="1870" spans="1:6" ht="15" x14ac:dyDescent="0.25">
      <c r="B1870" s="24" t="s">
        <v>596</v>
      </c>
      <c r="C1870" s="25" t="s">
        <v>148</v>
      </c>
      <c r="D1870" s="26">
        <v>0.5</v>
      </c>
      <c r="E1870" s="27">
        <v>13020.7</v>
      </c>
      <c r="F1870" s="28">
        <f>D1870*E1870</f>
        <v>6510.35</v>
      </c>
    </row>
    <row r="1871" spans="1:6" ht="15" x14ac:dyDescent="0.25">
      <c r="B1871" s="24" t="s">
        <v>818</v>
      </c>
      <c r="C1871" s="25" t="s">
        <v>388</v>
      </c>
      <c r="D1871" s="26">
        <v>0.02</v>
      </c>
      <c r="E1871" s="27">
        <v>60000</v>
      </c>
      <c r="F1871" s="28">
        <f>D1871*E1871</f>
        <v>1200</v>
      </c>
    </row>
    <row r="1872" spans="1:6" s="13" customFormat="1" ht="15" x14ac:dyDescent="0.25">
      <c r="A1872" s="7"/>
      <c r="B1872" s="24" t="s">
        <v>177</v>
      </c>
      <c r="C1872" s="25" t="s">
        <v>178</v>
      </c>
      <c r="D1872" s="26">
        <v>3.6999999999999998E-2</v>
      </c>
      <c r="E1872" s="27">
        <v>5000</v>
      </c>
      <c r="F1872" s="28">
        <f>D1872*E1872</f>
        <v>185</v>
      </c>
    </row>
    <row r="1873" spans="1:6" x14ac:dyDescent="0.2">
      <c r="A1873" s="13"/>
      <c r="B1873" s="14" t="s">
        <v>151</v>
      </c>
      <c r="C1873" s="29"/>
      <c r="D1873" s="30"/>
      <c r="E1873" s="31"/>
      <c r="F1873" s="32">
        <f>SUM(F1870:F1872)</f>
        <v>7895.35</v>
      </c>
    </row>
    <row r="1874" spans="1:6" x14ac:dyDescent="0.2">
      <c r="A1874" s="2">
        <v>199</v>
      </c>
      <c r="B1874" s="19" t="s">
        <v>819</v>
      </c>
      <c r="C1874" s="20" t="s">
        <v>139</v>
      </c>
      <c r="D1874" s="33" t="s">
        <v>6</v>
      </c>
      <c r="E1874" s="22"/>
      <c r="F1874" s="6"/>
    </row>
    <row r="1875" spans="1:6" x14ac:dyDescent="0.2">
      <c r="B1875" s="24" t="s">
        <v>172</v>
      </c>
      <c r="C1875" s="25" t="s">
        <v>142</v>
      </c>
      <c r="D1875" s="26" t="s">
        <v>173</v>
      </c>
      <c r="E1875" s="27" t="s">
        <v>136</v>
      </c>
      <c r="F1875" s="27"/>
    </row>
    <row r="1876" spans="1:6" ht="15" x14ac:dyDescent="0.25">
      <c r="B1876" s="80" t="s">
        <v>820</v>
      </c>
      <c r="C1876" s="25" t="s">
        <v>821</v>
      </c>
      <c r="D1876" s="76">
        <v>0.5</v>
      </c>
      <c r="E1876" s="27">
        <v>2800</v>
      </c>
      <c r="F1876" s="28">
        <f>+D1876*E1876</f>
        <v>1400</v>
      </c>
    </row>
    <row r="1877" spans="1:6" ht="15" x14ac:dyDescent="0.25">
      <c r="B1877" s="24" t="s">
        <v>822</v>
      </c>
      <c r="C1877" s="25" t="s">
        <v>150</v>
      </c>
      <c r="D1877" s="26">
        <v>0.25</v>
      </c>
      <c r="E1877" s="27">
        <v>6500</v>
      </c>
      <c r="F1877" s="28">
        <f>+D1877*E1877</f>
        <v>1625</v>
      </c>
    </row>
    <row r="1878" spans="1:6" ht="15" x14ac:dyDescent="0.25">
      <c r="B1878" s="24" t="s">
        <v>596</v>
      </c>
      <c r="C1878" s="25" t="s">
        <v>148</v>
      </c>
      <c r="D1878" s="26">
        <v>0.2</v>
      </c>
      <c r="E1878" s="27">
        <v>13020.7</v>
      </c>
      <c r="F1878" s="28">
        <f>+D1878*E1878</f>
        <v>2604.1400000000003</v>
      </c>
    </row>
    <row r="1879" spans="1:6" s="13" customFormat="1" ht="15" x14ac:dyDescent="0.25">
      <c r="A1879" s="7"/>
      <c r="B1879" s="24" t="s">
        <v>177</v>
      </c>
      <c r="C1879" s="25" t="s">
        <v>178</v>
      </c>
      <c r="D1879" s="26">
        <v>3.6999999999999998E-2</v>
      </c>
      <c r="E1879" s="27">
        <v>5000</v>
      </c>
      <c r="F1879" s="28">
        <f>+D1879*E1879</f>
        <v>185</v>
      </c>
    </row>
    <row r="1880" spans="1:6" x14ac:dyDescent="0.2">
      <c r="A1880" s="13"/>
      <c r="B1880" s="14" t="s">
        <v>151</v>
      </c>
      <c r="C1880" s="29"/>
      <c r="D1880" s="30"/>
      <c r="E1880" s="31"/>
      <c r="F1880" s="17">
        <f>SUM(F1876:F1879)</f>
        <v>5814.14</v>
      </c>
    </row>
    <row r="1881" spans="1:6" x14ac:dyDescent="0.2">
      <c r="A1881" s="2">
        <v>200</v>
      </c>
      <c r="B1881" s="19" t="s">
        <v>823</v>
      </c>
      <c r="C1881" s="20"/>
      <c r="D1881" s="33"/>
      <c r="E1881" s="22"/>
      <c r="F1881" s="34">
        <f t="shared" ref="F1881:F1890" si="85">D1881*E1881</f>
        <v>0</v>
      </c>
    </row>
    <row r="1882" spans="1:6" ht="15" x14ac:dyDescent="0.25">
      <c r="B1882" s="24" t="s">
        <v>824</v>
      </c>
      <c r="C1882" s="25" t="s">
        <v>139</v>
      </c>
      <c r="D1882" s="26" t="s">
        <v>6</v>
      </c>
      <c r="E1882" s="27"/>
      <c r="F1882" s="28"/>
    </row>
    <row r="1883" spans="1:6" ht="15" x14ac:dyDescent="0.25">
      <c r="B1883" s="24" t="s">
        <v>172</v>
      </c>
      <c r="C1883" s="25" t="s">
        <v>142</v>
      </c>
      <c r="D1883" s="26" t="s">
        <v>173</v>
      </c>
      <c r="E1883" s="27" t="s">
        <v>136</v>
      </c>
      <c r="F1883" s="28"/>
    </row>
    <row r="1884" spans="1:6" ht="15" x14ac:dyDescent="0.25">
      <c r="B1884" s="24" t="s">
        <v>825</v>
      </c>
      <c r="C1884" s="25" t="s">
        <v>142</v>
      </c>
      <c r="D1884" s="26">
        <v>0.66</v>
      </c>
      <c r="E1884" s="27">
        <v>16820</v>
      </c>
      <c r="F1884" s="28">
        <f t="shared" si="85"/>
        <v>11101.2</v>
      </c>
    </row>
    <row r="1885" spans="1:6" ht="15" x14ac:dyDescent="0.25">
      <c r="B1885" s="24" t="s">
        <v>488</v>
      </c>
      <c r="C1885" s="25" t="s">
        <v>489</v>
      </c>
      <c r="D1885" s="26">
        <v>0.3</v>
      </c>
      <c r="E1885" s="27">
        <v>2200</v>
      </c>
      <c r="F1885" s="28">
        <f t="shared" si="85"/>
        <v>660</v>
      </c>
    </row>
    <row r="1886" spans="1:6" ht="15" x14ac:dyDescent="0.25">
      <c r="B1886" s="24" t="s">
        <v>826</v>
      </c>
      <c r="C1886" s="25" t="s">
        <v>827</v>
      </c>
      <c r="D1886" s="26">
        <v>0.02</v>
      </c>
      <c r="E1886" s="27">
        <v>10500</v>
      </c>
      <c r="F1886" s="28">
        <f t="shared" si="85"/>
        <v>210</v>
      </c>
    </row>
    <row r="1887" spans="1:6" ht="15" x14ac:dyDescent="0.25">
      <c r="B1887" s="24" t="s">
        <v>750</v>
      </c>
      <c r="C1887" s="25" t="s">
        <v>268</v>
      </c>
      <c r="D1887" s="26">
        <v>0.03</v>
      </c>
      <c r="E1887" s="27">
        <v>45000</v>
      </c>
      <c r="F1887" s="28">
        <f>D1887*E1887</f>
        <v>1350</v>
      </c>
    </row>
    <row r="1888" spans="1:6" ht="15" x14ac:dyDescent="0.25">
      <c r="B1888" s="24" t="s">
        <v>270</v>
      </c>
      <c r="C1888" s="25" t="s">
        <v>148</v>
      </c>
      <c r="D1888" s="26">
        <v>0.3</v>
      </c>
      <c r="E1888" s="27">
        <v>19531.050000000003</v>
      </c>
      <c r="F1888" s="28">
        <f t="shared" si="85"/>
        <v>5859.3150000000005</v>
      </c>
    </row>
    <row r="1889" spans="1:7" ht="15" x14ac:dyDescent="0.25">
      <c r="B1889" s="24" t="s">
        <v>177</v>
      </c>
      <c r="C1889" s="25" t="s">
        <v>178</v>
      </c>
      <c r="D1889" s="26">
        <v>0.15</v>
      </c>
      <c r="E1889" s="27">
        <v>1500</v>
      </c>
      <c r="F1889" s="28">
        <f t="shared" si="85"/>
        <v>225</v>
      </c>
    </row>
    <row r="1890" spans="1:7" s="13" customFormat="1" ht="15" x14ac:dyDescent="0.25">
      <c r="A1890" s="7"/>
      <c r="B1890" s="24" t="s">
        <v>161</v>
      </c>
      <c r="C1890" s="25" t="s">
        <v>162</v>
      </c>
      <c r="D1890" s="26">
        <v>0.3</v>
      </c>
      <c r="E1890" s="27">
        <v>800</v>
      </c>
      <c r="F1890" s="28">
        <f t="shared" si="85"/>
        <v>240</v>
      </c>
    </row>
    <row r="1891" spans="1:7" x14ac:dyDescent="0.2">
      <c r="A1891" s="13"/>
      <c r="B1891" s="14" t="s">
        <v>151</v>
      </c>
      <c r="C1891" s="29"/>
      <c r="D1891" s="78"/>
      <c r="E1891" s="31"/>
      <c r="F1891" s="32">
        <f>SUM(F1884:F1890)</f>
        <v>19645.514999999999</v>
      </c>
    </row>
    <row r="1892" spans="1:7" x14ac:dyDescent="0.2">
      <c r="A1892" s="2">
        <v>201</v>
      </c>
      <c r="B1892" s="19" t="s">
        <v>828</v>
      </c>
      <c r="C1892" s="20" t="s">
        <v>139</v>
      </c>
      <c r="D1892" s="33" t="s">
        <v>6</v>
      </c>
      <c r="E1892" s="22"/>
      <c r="F1892" s="34"/>
    </row>
    <row r="1893" spans="1:7" ht="15" x14ac:dyDescent="0.25">
      <c r="B1893" s="24" t="s">
        <v>172</v>
      </c>
      <c r="C1893" s="25" t="s">
        <v>142</v>
      </c>
      <c r="D1893" s="26" t="s">
        <v>173</v>
      </c>
      <c r="E1893" s="27" t="s">
        <v>136</v>
      </c>
      <c r="F1893" s="28"/>
    </row>
    <row r="1894" spans="1:7" ht="15" x14ac:dyDescent="0.25">
      <c r="B1894" s="24" t="s">
        <v>471</v>
      </c>
      <c r="C1894" s="25" t="s">
        <v>148</v>
      </c>
      <c r="D1894" s="26">
        <v>0.4</v>
      </c>
      <c r="E1894" s="27">
        <v>26041.4</v>
      </c>
      <c r="F1894" s="28">
        <f>D1894*E1894</f>
        <v>10416.560000000001</v>
      </c>
    </row>
    <row r="1895" spans="1:7" ht="15" x14ac:dyDescent="0.25">
      <c r="B1895" s="24" t="s">
        <v>175</v>
      </c>
      <c r="C1895" s="25" t="s">
        <v>176</v>
      </c>
      <c r="D1895" s="26">
        <v>0.1</v>
      </c>
      <c r="E1895" s="27">
        <v>85000</v>
      </c>
      <c r="F1895" s="28">
        <f>D1895*E1895</f>
        <v>8500</v>
      </c>
    </row>
    <row r="1896" spans="1:7" ht="15" x14ac:dyDescent="0.25">
      <c r="B1896" s="24" t="s">
        <v>177</v>
      </c>
      <c r="C1896" s="25" t="s">
        <v>178</v>
      </c>
      <c r="D1896" s="26"/>
      <c r="E1896" s="27"/>
      <c r="F1896" s="28">
        <f>+F1894*0.05</f>
        <v>520.82800000000009</v>
      </c>
    </row>
    <row r="1897" spans="1:7" ht="15" x14ac:dyDescent="0.25">
      <c r="B1897" s="24" t="s">
        <v>161</v>
      </c>
      <c r="C1897" s="25" t="s">
        <v>162</v>
      </c>
      <c r="D1897" s="26">
        <v>0.3</v>
      </c>
      <c r="E1897" s="27">
        <v>1600</v>
      </c>
      <c r="F1897" s="28">
        <f>D1897*E1897</f>
        <v>480</v>
      </c>
    </row>
    <row r="1898" spans="1:7" s="13" customFormat="1" ht="15" x14ac:dyDescent="0.25">
      <c r="A1898" s="7"/>
      <c r="B1898" s="24" t="s">
        <v>829</v>
      </c>
      <c r="C1898" s="25" t="s">
        <v>388</v>
      </c>
      <c r="D1898" s="26">
        <v>0.3</v>
      </c>
      <c r="E1898" s="27">
        <v>500</v>
      </c>
      <c r="F1898" s="28">
        <f>D1898*E1898</f>
        <v>150</v>
      </c>
    </row>
    <row r="1899" spans="1:7" x14ac:dyDescent="0.2">
      <c r="A1899" s="13"/>
      <c r="B1899" s="14" t="s">
        <v>151</v>
      </c>
      <c r="C1899" s="29"/>
      <c r="D1899" s="30"/>
      <c r="E1899" s="31"/>
      <c r="F1899" s="32">
        <f>SUM(F1894:F1898)</f>
        <v>20067.388000000003</v>
      </c>
    </row>
    <row r="1900" spans="1:7" x14ac:dyDescent="0.2">
      <c r="A1900" s="2">
        <v>202</v>
      </c>
      <c r="B1900" s="19" t="s">
        <v>830</v>
      </c>
      <c r="C1900" s="20" t="s">
        <v>139</v>
      </c>
      <c r="D1900" s="33" t="s">
        <v>140</v>
      </c>
      <c r="E1900" s="22"/>
      <c r="F1900" s="34"/>
    </row>
    <row r="1901" spans="1:7" ht="15" x14ac:dyDescent="0.25">
      <c r="B1901" s="24" t="s">
        <v>172</v>
      </c>
      <c r="C1901" s="25" t="s">
        <v>142</v>
      </c>
      <c r="D1901" s="26" t="s">
        <v>173</v>
      </c>
      <c r="E1901" s="27" t="s">
        <v>136</v>
      </c>
      <c r="F1901" s="28"/>
    </row>
    <row r="1902" spans="1:7" ht="15" x14ac:dyDescent="0.25">
      <c r="B1902" s="24" t="s">
        <v>831</v>
      </c>
      <c r="C1902" s="25" t="s">
        <v>142</v>
      </c>
      <c r="D1902" s="26">
        <v>4</v>
      </c>
      <c r="E1902" s="27">
        <v>400</v>
      </c>
      <c r="F1902" s="28">
        <f>D1902*E1902</f>
        <v>1600</v>
      </c>
    </row>
    <row r="1903" spans="1:7" ht="15" x14ac:dyDescent="0.25">
      <c r="B1903" s="24" t="s">
        <v>269</v>
      </c>
      <c r="C1903" s="25" t="s">
        <v>155</v>
      </c>
      <c r="D1903" s="26">
        <v>0.02</v>
      </c>
      <c r="E1903" s="27">
        <v>392045</v>
      </c>
      <c r="F1903" s="28">
        <f>D1903*E1903</f>
        <v>7840.9000000000005</v>
      </c>
      <c r="G1903" s="8"/>
    </row>
    <row r="1904" spans="1:7" x14ac:dyDescent="0.2">
      <c r="B1904" s="36" t="s">
        <v>497</v>
      </c>
      <c r="C1904" s="10" t="s">
        <v>268</v>
      </c>
      <c r="D1904" s="12">
        <v>0.13</v>
      </c>
      <c r="E1904" s="11">
        <v>10500</v>
      </c>
      <c r="F1904" s="52">
        <f>D1904*E1904</f>
        <v>1365</v>
      </c>
    </row>
    <row r="1905" spans="1:6" ht="15" x14ac:dyDescent="0.25">
      <c r="B1905" s="24" t="s">
        <v>161</v>
      </c>
      <c r="C1905" s="25" t="s">
        <v>162</v>
      </c>
      <c r="D1905" s="26">
        <v>0.1</v>
      </c>
      <c r="E1905" s="27">
        <v>1600</v>
      </c>
      <c r="F1905" s="28">
        <f>D1905*E1905</f>
        <v>160</v>
      </c>
    </row>
    <row r="1906" spans="1:6" ht="15" x14ac:dyDescent="0.25">
      <c r="B1906" s="24" t="s">
        <v>270</v>
      </c>
      <c r="C1906" s="25" t="s">
        <v>148</v>
      </c>
      <c r="D1906" s="26">
        <v>0.25</v>
      </c>
      <c r="E1906" s="27">
        <v>19531.050000000003</v>
      </c>
      <c r="F1906" s="28">
        <f>D1906*E1906</f>
        <v>4882.7625000000007</v>
      </c>
    </row>
    <row r="1907" spans="1:6" s="13" customFormat="1" ht="15" x14ac:dyDescent="0.25">
      <c r="A1907" s="7"/>
      <c r="B1907" s="24" t="s">
        <v>177</v>
      </c>
      <c r="C1907" s="25" t="s">
        <v>178</v>
      </c>
      <c r="D1907" s="26"/>
      <c r="E1907" s="27"/>
      <c r="F1907" s="28">
        <v>231</v>
      </c>
    </row>
    <row r="1908" spans="1:6" x14ac:dyDescent="0.2">
      <c r="A1908" s="13"/>
      <c r="B1908" s="14" t="s">
        <v>151</v>
      </c>
      <c r="C1908" s="29"/>
      <c r="D1908" s="78"/>
      <c r="E1908" s="31"/>
      <c r="F1908" s="32">
        <f>SUM(F1902:F1907)</f>
        <v>16079.662500000002</v>
      </c>
    </row>
    <row r="1909" spans="1:6" x14ac:dyDescent="0.2">
      <c r="A1909" s="2">
        <v>203</v>
      </c>
      <c r="B1909" s="19" t="s">
        <v>832</v>
      </c>
      <c r="C1909" s="20" t="s">
        <v>139</v>
      </c>
      <c r="D1909" s="33" t="s">
        <v>6</v>
      </c>
      <c r="E1909" s="22"/>
      <c r="F1909" s="34"/>
    </row>
    <row r="1910" spans="1:6" ht="15" x14ac:dyDescent="0.25">
      <c r="B1910" s="24" t="s">
        <v>172</v>
      </c>
      <c r="C1910" s="25" t="s">
        <v>142</v>
      </c>
      <c r="D1910" s="26" t="s">
        <v>173</v>
      </c>
      <c r="E1910" s="27" t="s">
        <v>136</v>
      </c>
      <c r="F1910" s="28"/>
    </row>
    <row r="1911" spans="1:6" ht="15" x14ac:dyDescent="0.25">
      <c r="B1911" s="24" t="s">
        <v>833</v>
      </c>
      <c r="C1911" s="25" t="s">
        <v>142</v>
      </c>
      <c r="D1911" s="26">
        <v>22</v>
      </c>
      <c r="E1911" s="27">
        <v>350</v>
      </c>
      <c r="F1911" s="28">
        <f>D1911*E1911</f>
        <v>7700</v>
      </c>
    </row>
    <row r="1912" spans="1:6" ht="15" x14ac:dyDescent="0.25">
      <c r="B1912" s="24" t="s">
        <v>834</v>
      </c>
      <c r="C1912" s="25" t="s">
        <v>155</v>
      </c>
      <c r="D1912" s="26">
        <v>0.02</v>
      </c>
      <c r="E1912" s="27">
        <v>392045</v>
      </c>
      <c r="F1912" s="28">
        <f>D1912*E1912</f>
        <v>7840.9000000000005</v>
      </c>
    </row>
    <row r="1913" spans="1:6" ht="15" x14ac:dyDescent="0.25">
      <c r="B1913" s="24" t="s">
        <v>161</v>
      </c>
      <c r="C1913" s="25" t="s">
        <v>162</v>
      </c>
      <c r="D1913" s="26">
        <v>0.1</v>
      </c>
      <c r="E1913" s="27">
        <v>800</v>
      </c>
      <c r="F1913" s="28">
        <f>D1913*E1913</f>
        <v>80</v>
      </c>
    </row>
    <row r="1914" spans="1:6" ht="15" x14ac:dyDescent="0.25">
      <c r="B1914" s="24" t="s">
        <v>270</v>
      </c>
      <c r="C1914" s="25" t="s">
        <v>148</v>
      </c>
      <c r="D1914" s="26">
        <v>0.25</v>
      </c>
      <c r="E1914" s="27">
        <v>19531.050000000003</v>
      </c>
      <c r="F1914" s="28">
        <f>D1914*E1914</f>
        <v>4882.7625000000007</v>
      </c>
    </row>
    <row r="1915" spans="1:6" s="13" customFormat="1" ht="15" x14ac:dyDescent="0.25">
      <c r="A1915" s="7"/>
      <c r="B1915" s="24" t="s">
        <v>177</v>
      </c>
      <c r="C1915" s="25" t="s">
        <v>178</v>
      </c>
      <c r="D1915" s="26">
        <v>0.3</v>
      </c>
      <c r="E1915" s="27">
        <v>1065</v>
      </c>
      <c r="F1915" s="28">
        <v>623</v>
      </c>
    </row>
    <row r="1916" spans="1:6" x14ac:dyDescent="0.2">
      <c r="A1916" s="13"/>
      <c r="B1916" s="14" t="s">
        <v>151</v>
      </c>
      <c r="C1916" s="29"/>
      <c r="D1916" s="78"/>
      <c r="E1916" s="31"/>
      <c r="F1916" s="32">
        <f>SUM(F1910:F1915)</f>
        <v>21126.662500000002</v>
      </c>
    </row>
    <row r="1917" spans="1:6" x14ac:dyDescent="0.2">
      <c r="A1917" s="2">
        <v>204</v>
      </c>
      <c r="B1917" s="88" t="s">
        <v>835</v>
      </c>
      <c r="C1917" s="20" t="s">
        <v>139</v>
      </c>
      <c r="D1917" s="33" t="s">
        <v>6</v>
      </c>
      <c r="E1917" s="22"/>
      <c r="F1917" s="34"/>
    </row>
    <row r="1918" spans="1:6" ht="15" x14ac:dyDescent="0.25">
      <c r="B1918" s="24" t="s">
        <v>172</v>
      </c>
      <c r="C1918" s="25" t="s">
        <v>142</v>
      </c>
      <c r="D1918" s="26" t="s">
        <v>173</v>
      </c>
      <c r="E1918" s="27" t="s">
        <v>136</v>
      </c>
      <c r="F1918" s="28"/>
    </row>
    <row r="1919" spans="1:6" ht="15" x14ac:dyDescent="0.25">
      <c r="B1919" s="24" t="s">
        <v>836</v>
      </c>
      <c r="C1919" s="25" t="s">
        <v>142</v>
      </c>
      <c r="D1919" s="26">
        <v>4</v>
      </c>
      <c r="E1919" s="27">
        <v>350</v>
      </c>
      <c r="F1919" s="28">
        <f>D1919*E1919</f>
        <v>1400</v>
      </c>
    </row>
    <row r="1920" spans="1:6" ht="15" x14ac:dyDescent="0.25">
      <c r="B1920" s="24" t="s">
        <v>161</v>
      </c>
      <c r="C1920" s="25" t="s">
        <v>162</v>
      </c>
      <c r="D1920" s="26">
        <v>0.1</v>
      </c>
      <c r="E1920" s="27">
        <v>800</v>
      </c>
      <c r="F1920" s="28">
        <f>D1920*E1920</f>
        <v>80</v>
      </c>
    </row>
    <row r="1921" spans="1:6" ht="15" x14ac:dyDescent="0.25">
      <c r="B1921" s="24" t="s">
        <v>270</v>
      </c>
      <c r="C1921" s="25" t="s">
        <v>148</v>
      </c>
      <c r="D1921" s="26">
        <v>0.38</v>
      </c>
      <c r="E1921" s="27">
        <v>19531.050000000003</v>
      </c>
      <c r="F1921" s="28">
        <f>D1921*E1921</f>
        <v>7421.7990000000009</v>
      </c>
    </row>
    <row r="1922" spans="1:6" ht="15" x14ac:dyDescent="0.25">
      <c r="B1922" s="24" t="s">
        <v>177</v>
      </c>
      <c r="C1922" s="25" t="s">
        <v>178</v>
      </c>
      <c r="D1922" s="26"/>
      <c r="E1922" s="27"/>
      <c r="F1922" s="28">
        <v>250</v>
      </c>
    </row>
    <row r="1923" spans="1:6" x14ac:dyDescent="0.2">
      <c r="B1923" s="14" t="s">
        <v>151</v>
      </c>
      <c r="C1923" s="25"/>
      <c r="D1923" s="26"/>
      <c r="E1923" s="27"/>
      <c r="F1923" s="32">
        <f>SUM(F1919:F1922)</f>
        <v>9151.7990000000009</v>
      </c>
    </row>
    <row r="1924" spans="1:6" x14ac:dyDescent="0.2">
      <c r="A1924" s="2">
        <v>205</v>
      </c>
      <c r="B1924" s="19" t="s">
        <v>837</v>
      </c>
      <c r="C1924" s="20" t="s">
        <v>139</v>
      </c>
      <c r="D1924" s="33" t="s">
        <v>6</v>
      </c>
      <c r="E1924" s="22"/>
      <c r="F1924" s="34"/>
    </row>
    <row r="1925" spans="1:6" ht="15" x14ac:dyDescent="0.25">
      <c r="B1925" s="24" t="s">
        <v>172</v>
      </c>
      <c r="C1925" s="25" t="s">
        <v>142</v>
      </c>
      <c r="D1925" s="26" t="s">
        <v>173</v>
      </c>
      <c r="E1925" s="27" t="s">
        <v>136</v>
      </c>
      <c r="F1925" s="28"/>
    </row>
    <row r="1926" spans="1:6" ht="15" x14ac:dyDescent="0.25">
      <c r="B1926" s="24" t="s">
        <v>798</v>
      </c>
      <c r="C1926" s="25" t="s">
        <v>142</v>
      </c>
      <c r="D1926" s="26">
        <v>1</v>
      </c>
      <c r="E1926" s="27">
        <v>4616.8</v>
      </c>
      <c r="F1926" s="28">
        <v>4616.8</v>
      </c>
    </row>
    <row r="1927" spans="1:6" ht="15" x14ac:dyDescent="0.25">
      <c r="B1927" s="24" t="s">
        <v>750</v>
      </c>
      <c r="C1927" s="25" t="s">
        <v>268</v>
      </c>
      <c r="D1927" s="26">
        <v>0.05</v>
      </c>
      <c r="E1927" s="27">
        <v>60000</v>
      </c>
      <c r="F1927" s="28">
        <v>3000</v>
      </c>
    </row>
    <row r="1928" spans="1:6" ht="15" x14ac:dyDescent="0.25">
      <c r="B1928" s="24" t="s">
        <v>488</v>
      </c>
      <c r="C1928" s="25" t="s">
        <v>489</v>
      </c>
      <c r="D1928" s="26">
        <v>0.1</v>
      </c>
      <c r="E1928" s="27">
        <v>2200</v>
      </c>
      <c r="F1928" s="28">
        <v>220</v>
      </c>
    </row>
    <row r="1929" spans="1:6" ht="15" x14ac:dyDescent="0.25">
      <c r="B1929" s="24" t="s">
        <v>838</v>
      </c>
      <c r="C1929" s="25" t="s">
        <v>142</v>
      </c>
      <c r="D1929" s="26">
        <v>0.255</v>
      </c>
      <c r="E1929" s="27">
        <v>113106</v>
      </c>
      <c r="F1929" s="28">
        <v>28842.03</v>
      </c>
    </row>
    <row r="1930" spans="1:6" ht="15" x14ac:dyDescent="0.25">
      <c r="B1930" s="24" t="s">
        <v>839</v>
      </c>
      <c r="C1930" s="25" t="s">
        <v>142</v>
      </c>
      <c r="D1930" s="26">
        <v>1.05</v>
      </c>
      <c r="E1930" s="27">
        <v>2200</v>
      </c>
      <c r="F1930" s="28">
        <v>2310</v>
      </c>
    </row>
    <row r="1931" spans="1:6" ht="15" x14ac:dyDescent="0.25">
      <c r="B1931" s="24" t="s">
        <v>561</v>
      </c>
      <c r="C1931" s="25" t="s">
        <v>148</v>
      </c>
      <c r="D1931" s="26">
        <v>0.5</v>
      </c>
      <c r="E1931" s="27">
        <v>19531.050000000003</v>
      </c>
      <c r="F1931" s="28">
        <v>9221.4624999999996</v>
      </c>
    </row>
    <row r="1932" spans="1:6" ht="15" x14ac:dyDescent="0.25">
      <c r="B1932" s="24" t="s">
        <v>177</v>
      </c>
      <c r="C1932" s="25" t="s">
        <v>178</v>
      </c>
      <c r="D1932" s="26">
        <v>0.4</v>
      </c>
      <c r="E1932" s="27">
        <v>1065</v>
      </c>
      <c r="F1932" s="28">
        <v>426</v>
      </c>
    </row>
    <row r="1933" spans="1:6" s="13" customFormat="1" ht="15" x14ac:dyDescent="0.25">
      <c r="A1933" s="7"/>
      <c r="B1933" s="24" t="s">
        <v>161</v>
      </c>
      <c r="C1933" s="25" t="s">
        <v>162</v>
      </c>
      <c r="D1933" s="26">
        <v>0.5</v>
      </c>
      <c r="E1933" s="27">
        <v>8000</v>
      </c>
      <c r="F1933" s="28">
        <v>4000</v>
      </c>
    </row>
    <row r="1934" spans="1:6" x14ac:dyDescent="0.2">
      <c r="A1934" s="13"/>
      <c r="B1934" s="14" t="s">
        <v>151</v>
      </c>
      <c r="C1934" s="15"/>
      <c r="D1934" s="15"/>
      <c r="E1934" s="16"/>
      <c r="F1934" s="42">
        <f>SUM(F1926:F1933)</f>
        <v>52636.292500000003</v>
      </c>
    </row>
    <row r="1935" spans="1:6" x14ac:dyDescent="0.2">
      <c r="A1935" s="2">
        <v>206</v>
      </c>
      <c r="B1935" s="19" t="s">
        <v>840</v>
      </c>
      <c r="C1935" s="20" t="s">
        <v>139</v>
      </c>
      <c r="D1935" s="33" t="s">
        <v>794</v>
      </c>
      <c r="E1935" s="22"/>
      <c r="F1935" s="34"/>
    </row>
    <row r="1936" spans="1:6" ht="15" x14ac:dyDescent="0.25">
      <c r="B1936" s="24" t="s">
        <v>172</v>
      </c>
      <c r="C1936" s="25" t="s">
        <v>142</v>
      </c>
      <c r="D1936" s="26" t="s">
        <v>173</v>
      </c>
      <c r="E1936" s="27" t="s">
        <v>136</v>
      </c>
      <c r="F1936" s="28"/>
    </row>
    <row r="1937" spans="1:6" ht="15" x14ac:dyDescent="0.25">
      <c r="B1937" s="24" t="s">
        <v>750</v>
      </c>
      <c r="C1937" s="25" t="s">
        <v>268</v>
      </c>
      <c r="D1937" s="26">
        <v>5.0000000000000001E-3</v>
      </c>
      <c r="E1937" s="27">
        <v>45000</v>
      </c>
      <c r="F1937" s="28">
        <f>D1937*E1937</f>
        <v>225</v>
      </c>
    </row>
    <row r="1938" spans="1:6" ht="15" x14ac:dyDescent="0.25">
      <c r="B1938" s="24" t="s">
        <v>838</v>
      </c>
      <c r="C1938" s="25" t="s">
        <v>794</v>
      </c>
      <c r="D1938" s="26">
        <v>1.05</v>
      </c>
      <c r="E1938" s="27">
        <v>10440</v>
      </c>
      <c r="F1938" s="28">
        <f>D1938*E1938</f>
        <v>10962</v>
      </c>
    </row>
    <row r="1939" spans="1:6" ht="15" x14ac:dyDescent="0.25">
      <c r="B1939" s="24" t="s">
        <v>841</v>
      </c>
      <c r="C1939" s="25" t="s">
        <v>148</v>
      </c>
      <c r="D1939" s="26">
        <v>7.0000000000000007E-2</v>
      </c>
      <c r="E1939" s="27">
        <v>19531.050000000003</v>
      </c>
      <c r="F1939" s="28">
        <f>D1939*E1939</f>
        <v>1367.1735000000003</v>
      </c>
    </row>
    <row r="1940" spans="1:6" s="13" customFormat="1" ht="15" x14ac:dyDescent="0.25">
      <c r="A1940" s="7"/>
      <c r="B1940" s="24" t="s">
        <v>842</v>
      </c>
      <c r="C1940" s="25"/>
      <c r="D1940" s="26"/>
      <c r="E1940" s="27"/>
      <c r="F1940" s="28">
        <v>500</v>
      </c>
    </row>
    <row r="1941" spans="1:6" x14ac:dyDescent="0.2">
      <c r="A1941" s="13"/>
      <c r="B1941" s="14" t="s">
        <v>151</v>
      </c>
      <c r="C1941" s="15"/>
      <c r="D1941" s="15"/>
      <c r="E1941" s="16"/>
      <c r="F1941" s="42">
        <f>SUM(F1937:F1938)</f>
        <v>11187</v>
      </c>
    </row>
    <row r="1942" spans="1:6" x14ac:dyDescent="0.2">
      <c r="A1942" s="2">
        <v>207</v>
      </c>
      <c r="B1942" s="19" t="s">
        <v>843</v>
      </c>
      <c r="C1942" s="20" t="s">
        <v>139</v>
      </c>
      <c r="D1942" s="33" t="s">
        <v>794</v>
      </c>
      <c r="E1942" s="22"/>
      <c r="F1942" s="34"/>
    </row>
    <row r="1943" spans="1:6" ht="15" x14ac:dyDescent="0.25">
      <c r="B1943" s="24" t="s">
        <v>172</v>
      </c>
      <c r="C1943" s="25" t="s">
        <v>142</v>
      </c>
      <c r="D1943" s="26" t="s">
        <v>173</v>
      </c>
      <c r="E1943" s="27" t="s">
        <v>136</v>
      </c>
      <c r="F1943" s="28"/>
    </row>
    <row r="1944" spans="1:6" ht="15" x14ac:dyDescent="0.25">
      <c r="B1944" s="24" t="s">
        <v>750</v>
      </c>
      <c r="C1944" s="25" t="s">
        <v>268</v>
      </c>
      <c r="D1944" s="26">
        <v>5.0000000000000001E-3</v>
      </c>
      <c r="E1944" s="27">
        <v>45000</v>
      </c>
      <c r="F1944" s="28">
        <f>D1944*E1944</f>
        <v>225</v>
      </c>
    </row>
    <row r="1945" spans="1:6" ht="15" x14ac:dyDescent="0.25">
      <c r="B1945" s="24" t="s">
        <v>844</v>
      </c>
      <c r="C1945" s="25" t="s">
        <v>794</v>
      </c>
      <c r="D1945" s="26">
        <v>1.05</v>
      </c>
      <c r="E1945" s="27">
        <v>5800</v>
      </c>
      <c r="F1945" s="28">
        <f>D1945*E1945</f>
        <v>6090</v>
      </c>
    </row>
    <row r="1946" spans="1:6" ht="15" x14ac:dyDescent="0.25">
      <c r="B1946" s="24" t="s">
        <v>841</v>
      </c>
      <c r="C1946" s="25" t="s">
        <v>148</v>
      </c>
      <c r="D1946" s="26">
        <v>7.0000000000000007E-2</v>
      </c>
      <c r="E1946" s="27">
        <v>19531.050000000003</v>
      </c>
      <c r="F1946" s="28">
        <f>D1946*E1946</f>
        <v>1367.1735000000003</v>
      </c>
    </row>
    <row r="1947" spans="1:6" s="13" customFormat="1" ht="15" x14ac:dyDescent="0.25">
      <c r="A1947" s="7"/>
      <c r="B1947" s="24" t="s">
        <v>842</v>
      </c>
      <c r="C1947" s="25"/>
      <c r="D1947" s="26"/>
      <c r="E1947" s="27"/>
      <c r="F1947" s="28">
        <v>500</v>
      </c>
    </row>
    <row r="1948" spans="1:6" x14ac:dyDescent="0.2">
      <c r="A1948" s="13"/>
      <c r="B1948" s="14" t="s">
        <v>151</v>
      </c>
      <c r="C1948" s="15"/>
      <c r="D1948" s="15"/>
      <c r="E1948" s="16"/>
      <c r="F1948" s="42">
        <f>SUM(F1944:F1947)</f>
        <v>8182.1735000000008</v>
      </c>
    </row>
    <row r="1949" spans="1:6" x14ac:dyDescent="0.2">
      <c r="A1949" s="2">
        <v>208</v>
      </c>
      <c r="B1949" s="19" t="s">
        <v>845</v>
      </c>
      <c r="C1949" s="20" t="s">
        <v>139</v>
      </c>
      <c r="D1949" s="33" t="s">
        <v>794</v>
      </c>
      <c r="E1949" s="22"/>
      <c r="F1949" s="34"/>
    </row>
    <row r="1950" spans="1:6" ht="15" x14ac:dyDescent="0.25">
      <c r="B1950" s="24" t="s">
        <v>172</v>
      </c>
      <c r="C1950" s="25" t="s">
        <v>142</v>
      </c>
      <c r="D1950" s="26" t="s">
        <v>173</v>
      </c>
      <c r="E1950" s="27" t="s">
        <v>136</v>
      </c>
      <c r="F1950" s="28"/>
    </row>
    <row r="1951" spans="1:6" ht="15" x14ac:dyDescent="0.25">
      <c r="B1951" s="24" t="s">
        <v>750</v>
      </c>
      <c r="C1951" s="25" t="s">
        <v>268</v>
      </c>
      <c r="D1951" s="26">
        <v>5.0000000000000001E-3</v>
      </c>
      <c r="E1951" s="27">
        <v>45000</v>
      </c>
      <c r="F1951" s="28">
        <f>D1951*E1951</f>
        <v>225</v>
      </c>
    </row>
    <row r="1952" spans="1:6" ht="15" x14ac:dyDescent="0.25">
      <c r="B1952" s="24" t="s">
        <v>846</v>
      </c>
      <c r="C1952" s="25" t="s">
        <v>794</v>
      </c>
      <c r="D1952" s="26">
        <v>1.05</v>
      </c>
      <c r="E1952" s="27">
        <v>3016</v>
      </c>
      <c r="F1952" s="28">
        <f>D1952*E1952</f>
        <v>3166.8</v>
      </c>
    </row>
    <row r="1953" spans="1:6" s="13" customFormat="1" ht="15" x14ac:dyDescent="0.25">
      <c r="A1953" s="7"/>
      <c r="B1953" s="24" t="s">
        <v>842</v>
      </c>
      <c r="C1953" s="25"/>
      <c r="D1953" s="26"/>
      <c r="E1953" s="27"/>
      <c r="F1953" s="28">
        <v>500</v>
      </c>
    </row>
    <row r="1954" spans="1:6" x14ac:dyDescent="0.2">
      <c r="A1954" s="13"/>
      <c r="B1954" s="14" t="s">
        <v>151</v>
      </c>
      <c r="C1954" s="15"/>
      <c r="D1954" s="15"/>
      <c r="E1954" s="16"/>
      <c r="F1954" s="42">
        <f>SUM(F1951:F1952)</f>
        <v>3391.8</v>
      </c>
    </row>
    <row r="1955" spans="1:6" x14ac:dyDescent="0.2">
      <c r="A1955" s="2">
        <v>209</v>
      </c>
      <c r="B1955" s="19" t="s">
        <v>847</v>
      </c>
      <c r="C1955" s="43" t="s">
        <v>139</v>
      </c>
      <c r="D1955" s="21" t="s">
        <v>794</v>
      </c>
      <c r="E1955" s="22"/>
      <c r="F1955" s="34"/>
    </row>
    <row r="1956" spans="1:6" x14ac:dyDescent="0.2">
      <c r="B1956" s="10" t="s">
        <v>172</v>
      </c>
      <c r="C1956" s="89" t="s">
        <v>142</v>
      </c>
      <c r="D1956" s="89" t="s">
        <v>135</v>
      </c>
      <c r="E1956" s="51" t="s">
        <v>136</v>
      </c>
      <c r="F1956" s="51" t="s">
        <v>137</v>
      </c>
    </row>
    <row r="1957" spans="1:6" x14ac:dyDescent="0.2">
      <c r="B1957" s="36" t="s">
        <v>520</v>
      </c>
      <c r="C1957" s="10" t="s">
        <v>268</v>
      </c>
      <c r="D1957" s="12">
        <v>0.1</v>
      </c>
      <c r="E1957" s="11">
        <v>2800</v>
      </c>
      <c r="F1957" s="52">
        <f>D1957*E1957</f>
        <v>280</v>
      </c>
    </row>
    <row r="1958" spans="1:6" x14ac:dyDescent="0.2">
      <c r="B1958" s="36" t="s">
        <v>848</v>
      </c>
      <c r="C1958" s="10" t="s">
        <v>475</v>
      </c>
      <c r="D1958" s="12">
        <v>6</v>
      </c>
      <c r="E1958" s="11">
        <v>3500</v>
      </c>
      <c r="F1958" s="52">
        <f>D1958*E1958</f>
        <v>21000</v>
      </c>
    </row>
    <row r="1959" spans="1:6" x14ac:dyDescent="0.2">
      <c r="B1959" s="36" t="s">
        <v>523</v>
      </c>
      <c r="C1959" s="10" t="s">
        <v>849</v>
      </c>
      <c r="D1959" s="12">
        <v>1</v>
      </c>
      <c r="E1959" s="11">
        <v>4000</v>
      </c>
      <c r="F1959" s="52">
        <f>D1959*E1959</f>
        <v>4000</v>
      </c>
    </row>
    <row r="1960" spans="1:6" x14ac:dyDescent="0.2">
      <c r="B1960" s="36" t="s">
        <v>524</v>
      </c>
      <c r="C1960" s="10" t="s">
        <v>155</v>
      </c>
      <c r="D1960" s="12">
        <v>6.8000000000000005E-2</v>
      </c>
      <c r="E1960" s="11">
        <v>326029</v>
      </c>
      <c r="F1960" s="52">
        <f>D1960*E1960</f>
        <v>22169.972000000002</v>
      </c>
    </row>
    <row r="1961" spans="1:6" s="13" customFormat="1" x14ac:dyDescent="0.2">
      <c r="A1961" s="7"/>
      <c r="B1961" s="36" t="s">
        <v>270</v>
      </c>
      <c r="C1961" s="10" t="s">
        <v>148</v>
      </c>
      <c r="D1961" s="12">
        <v>0.77</v>
      </c>
      <c r="E1961" s="11">
        <v>19531.050000000003</v>
      </c>
      <c r="F1961" s="52">
        <f>D1961*E1961</f>
        <v>15038.908500000003</v>
      </c>
    </row>
    <row r="1962" spans="1:6" x14ac:dyDescent="0.2">
      <c r="A1962" s="13"/>
      <c r="B1962" s="14" t="s">
        <v>151</v>
      </c>
      <c r="C1962" s="15"/>
      <c r="D1962" s="15"/>
      <c r="E1962" s="16"/>
      <c r="F1962" s="17">
        <f>SUM(F1957:F1961)</f>
        <v>62488.880500000007</v>
      </c>
    </row>
    <row r="1963" spans="1:6" ht="25.5" x14ac:dyDescent="0.2">
      <c r="A1963" s="2">
        <v>209</v>
      </c>
      <c r="B1963" s="79" t="s">
        <v>850</v>
      </c>
      <c r="C1963" s="20" t="s">
        <v>139</v>
      </c>
      <c r="D1963" s="33" t="s">
        <v>6</v>
      </c>
      <c r="E1963" s="22"/>
      <c r="F1963" s="34"/>
    </row>
    <row r="1964" spans="1:6" ht="15" x14ac:dyDescent="0.25">
      <c r="B1964" s="37" t="s">
        <v>141</v>
      </c>
      <c r="C1964" s="25" t="s">
        <v>142</v>
      </c>
      <c r="D1964" s="26" t="s">
        <v>135</v>
      </c>
      <c r="E1964" s="27" t="s">
        <v>136</v>
      </c>
      <c r="F1964" s="28" t="s">
        <v>137</v>
      </c>
    </row>
    <row r="1965" spans="1:6" ht="15" x14ac:dyDescent="0.25">
      <c r="B1965" s="37" t="s">
        <v>851</v>
      </c>
      <c r="C1965" s="25" t="s">
        <v>155</v>
      </c>
      <c r="D1965" s="26">
        <v>0.1</v>
      </c>
      <c r="E1965" s="27">
        <v>326029</v>
      </c>
      <c r="F1965" s="28">
        <f>D1965*E1965</f>
        <v>32602.9</v>
      </c>
    </row>
    <row r="1966" spans="1:6" x14ac:dyDescent="0.2">
      <c r="B1966" s="36" t="s">
        <v>727</v>
      </c>
      <c r="C1966" s="10" t="s">
        <v>6</v>
      </c>
      <c r="D1966" s="10">
        <v>1</v>
      </c>
      <c r="E1966" s="11">
        <v>4500</v>
      </c>
      <c r="F1966" s="11">
        <f>D1966*E1966</f>
        <v>4500</v>
      </c>
    </row>
    <row r="1967" spans="1:6" x14ac:dyDescent="0.2">
      <c r="B1967" s="75" t="s">
        <v>379</v>
      </c>
      <c r="C1967" s="25" t="s">
        <v>148</v>
      </c>
      <c r="D1967" s="71">
        <v>0.9</v>
      </c>
      <c r="E1967" s="27">
        <v>26041.4</v>
      </c>
      <c r="F1967" s="27">
        <f>D1967*E1967</f>
        <v>23437.260000000002</v>
      </c>
    </row>
    <row r="1968" spans="1:6" ht="15" x14ac:dyDescent="0.25">
      <c r="B1968" s="37" t="s">
        <v>421</v>
      </c>
      <c r="C1968" s="25" t="s">
        <v>388</v>
      </c>
      <c r="D1968" s="26">
        <v>0.05</v>
      </c>
      <c r="E1968" s="27">
        <v>40000</v>
      </c>
      <c r="F1968" s="28">
        <f>D1968*E1968</f>
        <v>2000</v>
      </c>
    </row>
    <row r="1969" spans="1:6" s="13" customFormat="1" ht="15" x14ac:dyDescent="0.25">
      <c r="A1969" s="7"/>
      <c r="B1969" s="37" t="s">
        <v>149</v>
      </c>
      <c r="C1969" s="25" t="s">
        <v>150</v>
      </c>
      <c r="D1969" s="26"/>
      <c r="E1969" s="27"/>
      <c r="F1969" s="28">
        <f>0.05*F1967</f>
        <v>1171.8630000000001</v>
      </c>
    </row>
    <row r="1970" spans="1:6" x14ac:dyDescent="0.2">
      <c r="A1970" s="13"/>
      <c r="B1970" s="77" t="s">
        <v>151</v>
      </c>
      <c r="C1970" s="29"/>
      <c r="D1970" s="30"/>
      <c r="E1970" s="31"/>
      <c r="F1970" s="17">
        <f>SUM(F1965:F1969)</f>
        <v>63712.023000000001</v>
      </c>
    </row>
    <row r="1971" spans="1:6" ht="25.5" x14ac:dyDescent="0.2">
      <c r="A1971" s="90">
        <v>210</v>
      </c>
      <c r="B1971" s="79" t="s">
        <v>852</v>
      </c>
      <c r="C1971" s="43" t="s">
        <v>139</v>
      </c>
      <c r="D1971" s="21" t="s">
        <v>794</v>
      </c>
      <c r="E1971" s="5"/>
      <c r="F1971" s="5"/>
    </row>
    <row r="1972" spans="1:6" x14ac:dyDescent="0.2">
      <c r="B1972" s="10" t="s">
        <v>172</v>
      </c>
      <c r="C1972" s="89" t="s">
        <v>142</v>
      </c>
      <c r="D1972" s="89" t="s">
        <v>135</v>
      </c>
      <c r="E1972" s="51" t="s">
        <v>136</v>
      </c>
      <c r="F1972" s="51" t="s">
        <v>137</v>
      </c>
    </row>
    <row r="1973" spans="1:6" x14ac:dyDescent="0.2">
      <c r="B1973" s="7" t="s">
        <v>853</v>
      </c>
      <c r="C1973" s="10" t="s">
        <v>142</v>
      </c>
      <c r="D1973" s="10">
        <v>1.1499999999999999</v>
      </c>
      <c r="E1973" s="11">
        <v>28000</v>
      </c>
      <c r="F1973" s="11">
        <f t="shared" ref="F1973:F1980" si="86">+D1973*E1973</f>
        <v>32199.999999999996</v>
      </c>
    </row>
    <row r="1974" spans="1:6" x14ac:dyDescent="0.2">
      <c r="B1974" s="7" t="s">
        <v>854</v>
      </c>
      <c r="C1974" s="10" t="s">
        <v>142</v>
      </c>
      <c r="D1974" s="10">
        <v>4</v>
      </c>
      <c r="E1974" s="11">
        <v>250</v>
      </c>
      <c r="F1974" s="11">
        <f t="shared" si="86"/>
        <v>1000</v>
      </c>
    </row>
    <row r="1975" spans="1:6" x14ac:dyDescent="0.2">
      <c r="B1975" s="7" t="s">
        <v>855</v>
      </c>
      <c r="C1975" s="10" t="s">
        <v>155</v>
      </c>
      <c r="D1975" s="10">
        <v>0.05</v>
      </c>
      <c r="E1975" s="11">
        <v>392045</v>
      </c>
      <c r="F1975" s="11">
        <f t="shared" si="86"/>
        <v>19602.25</v>
      </c>
    </row>
    <row r="1976" spans="1:6" x14ac:dyDescent="0.2">
      <c r="B1976" s="7" t="s">
        <v>856</v>
      </c>
      <c r="C1976" s="10" t="s">
        <v>6</v>
      </c>
      <c r="D1976" s="10">
        <v>0.05</v>
      </c>
      <c r="E1976" s="11">
        <v>48500</v>
      </c>
      <c r="F1976" s="11">
        <f t="shared" si="86"/>
        <v>2425</v>
      </c>
    </row>
    <row r="1977" spans="1:6" x14ac:dyDescent="0.2">
      <c r="B1977" s="24" t="s">
        <v>857</v>
      </c>
      <c r="C1977" s="25" t="s">
        <v>148</v>
      </c>
      <c r="D1977" s="26">
        <v>0.5</v>
      </c>
      <c r="E1977" s="11">
        <v>39062.100000000006</v>
      </c>
      <c r="F1977" s="11">
        <f t="shared" si="86"/>
        <v>19531.050000000003</v>
      </c>
    </row>
    <row r="1978" spans="1:6" x14ac:dyDescent="0.2">
      <c r="B1978" s="24" t="s">
        <v>177</v>
      </c>
      <c r="C1978" s="25" t="s">
        <v>178</v>
      </c>
      <c r="D1978" s="26">
        <v>0.1</v>
      </c>
      <c r="E1978" s="11">
        <v>5000</v>
      </c>
      <c r="F1978" s="11">
        <f t="shared" si="86"/>
        <v>500</v>
      </c>
    </row>
    <row r="1979" spans="1:6" x14ac:dyDescent="0.2">
      <c r="B1979" s="24" t="s">
        <v>161</v>
      </c>
      <c r="C1979" s="25" t="s">
        <v>162</v>
      </c>
      <c r="D1979" s="26">
        <v>0.1</v>
      </c>
      <c r="E1979" s="11">
        <v>800</v>
      </c>
      <c r="F1979" s="11">
        <f t="shared" si="86"/>
        <v>80</v>
      </c>
    </row>
    <row r="1980" spans="1:6" s="13" customFormat="1" x14ac:dyDescent="0.2">
      <c r="A1980" s="7"/>
      <c r="B1980" s="24" t="s">
        <v>175</v>
      </c>
      <c r="C1980" s="25" t="s">
        <v>176</v>
      </c>
      <c r="D1980" s="26">
        <v>0.05</v>
      </c>
      <c r="E1980" s="27">
        <v>60000</v>
      </c>
      <c r="F1980" s="11">
        <f t="shared" si="86"/>
        <v>3000</v>
      </c>
    </row>
    <row r="1981" spans="1:6" x14ac:dyDescent="0.2">
      <c r="A1981" s="13"/>
      <c r="B1981" s="77" t="s">
        <v>151</v>
      </c>
      <c r="C1981" s="15"/>
      <c r="D1981" s="15"/>
      <c r="E1981" s="16"/>
      <c r="F1981" s="17">
        <f>SUM(F1973:F1980)</f>
        <v>78338.3</v>
      </c>
    </row>
    <row r="1982" spans="1:6" ht="25.5" x14ac:dyDescent="0.2">
      <c r="A1982" s="2">
        <v>211</v>
      </c>
      <c r="B1982" s="79" t="s">
        <v>852</v>
      </c>
      <c r="C1982" s="43" t="s">
        <v>139</v>
      </c>
      <c r="D1982" s="21" t="s">
        <v>794</v>
      </c>
      <c r="E1982" s="5"/>
      <c r="F1982" s="5"/>
    </row>
    <row r="1983" spans="1:6" x14ac:dyDescent="0.2">
      <c r="B1983" s="10" t="s">
        <v>172</v>
      </c>
      <c r="C1983" s="89" t="s">
        <v>142</v>
      </c>
      <c r="D1983" s="89" t="s">
        <v>135</v>
      </c>
      <c r="E1983" s="51" t="s">
        <v>136</v>
      </c>
      <c r="F1983" s="51" t="s">
        <v>137</v>
      </c>
    </row>
    <row r="1984" spans="1:6" x14ac:dyDescent="0.2">
      <c r="B1984" s="7" t="s">
        <v>853</v>
      </c>
      <c r="C1984" s="10" t="s">
        <v>142</v>
      </c>
      <c r="D1984" s="10">
        <v>1.1499999999999999</v>
      </c>
      <c r="E1984" s="11">
        <v>28000</v>
      </c>
      <c r="F1984" s="11">
        <f>+D1984*E1984</f>
        <v>32199.999999999996</v>
      </c>
    </row>
    <row r="1985" spans="1:6" x14ac:dyDescent="0.2">
      <c r="B1985" s="7" t="s">
        <v>854</v>
      </c>
      <c r="C1985" s="10" t="s">
        <v>142</v>
      </c>
      <c r="D1985" s="10">
        <v>4</v>
      </c>
      <c r="E1985" s="11">
        <v>250</v>
      </c>
      <c r="F1985" s="11">
        <f>+D1985*E1985</f>
        <v>1000</v>
      </c>
    </row>
    <row r="1986" spans="1:6" x14ac:dyDescent="0.2">
      <c r="B1986" s="24" t="s">
        <v>858</v>
      </c>
      <c r="C1986" s="25" t="s">
        <v>148</v>
      </c>
      <c r="D1986" s="26">
        <v>0.5</v>
      </c>
      <c r="E1986" s="11">
        <v>19531.050000000003</v>
      </c>
      <c r="F1986" s="11">
        <f>+D1986*E1986</f>
        <v>9765.5250000000015</v>
      </c>
    </row>
    <row r="1987" spans="1:6" x14ac:dyDescent="0.2">
      <c r="B1987" s="24" t="s">
        <v>177</v>
      </c>
      <c r="C1987" s="25" t="s">
        <v>178</v>
      </c>
      <c r="D1987" s="26">
        <v>0.1</v>
      </c>
      <c r="E1987" s="11">
        <v>5000</v>
      </c>
      <c r="F1987" s="11">
        <f>+D1987*E1987</f>
        <v>500</v>
      </c>
    </row>
    <row r="1988" spans="1:6" s="13" customFormat="1" x14ac:dyDescent="0.2">
      <c r="A1988" s="7"/>
      <c r="B1988" s="24" t="s">
        <v>161</v>
      </c>
      <c r="C1988" s="25" t="s">
        <v>162</v>
      </c>
      <c r="D1988" s="26">
        <v>0.5</v>
      </c>
      <c r="E1988" s="11">
        <v>800</v>
      </c>
      <c r="F1988" s="11">
        <f>+D1988*E1988</f>
        <v>400</v>
      </c>
    </row>
    <row r="1989" spans="1:6" x14ac:dyDescent="0.2">
      <c r="A1989" s="13"/>
      <c r="B1989" s="77" t="s">
        <v>151</v>
      </c>
      <c r="C1989" s="15"/>
      <c r="D1989" s="15"/>
      <c r="E1989" s="16"/>
      <c r="F1989" s="17">
        <f>SUM(F1984:F1988)</f>
        <v>43865.525000000001</v>
      </c>
    </row>
    <row r="1990" spans="1:6" x14ac:dyDescent="0.2">
      <c r="A1990" s="2">
        <v>212</v>
      </c>
      <c r="B1990" s="19" t="s">
        <v>859</v>
      </c>
      <c r="C1990" s="43" t="s">
        <v>139</v>
      </c>
      <c r="D1990" s="21" t="s">
        <v>6</v>
      </c>
      <c r="E1990" s="6"/>
      <c r="F1990" s="6"/>
    </row>
    <row r="1991" spans="1:6" x14ac:dyDescent="0.2">
      <c r="B1991" s="24" t="s">
        <v>172</v>
      </c>
      <c r="C1991" s="25" t="s">
        <v>142</v>
      </c>
      <c r="D1991" s="26" t="s">
        <v>173</v>
      </c>
      <c r="E1991" s="51" t="s">
        <v>136</v>
      </c>
      <c r="F1991" s="51" t="s">
        <v>137</v>
      </c>
    </row>
    <row r="1992" spans="1:6" ht="15" x14ac:dyDescent="0.25">
      <c r="B1992" s="24" t="s">
        <v>860</v>
      </c>
      <c r="C1992" s="25" t="s">
        <v>142</v>
      </c>
      <c r="D1992" s="26">
        <v>17</v>
      </c>
      <c r="E1992" s="27">
        <v>600</v>
      </c>
      <c r="F1992" s="28">
        <f>D1992*E1992</f>
        <v>10200</v>
      </c>
    </row>
    <row r="1993" spans="1:6" ht="15" x14ac:dyDescent="0.25">
      <c r="B1993" s="24" t="s">
        <v>161</v>
      </c>
      <c r="C1993" s="25" t="s">
        <v>162</v>
      </c>
      <c r="D1993" s="26">
        <v>0.1</v>
      </c>
      <c r="E1993" s="11">
        <v>800</v>
      </c>
      <c r="F1993" s="28">
        <f>+D1993*E1993</f>
        <v>80</v>
      </c>
    </row>
    <row r="1994" spans="1:6" ht="15" x14ac:dyDescent="0.25">
      <c r="B1994" s="24" t="s">
        <v>270</v>
      </c>
      <c r="C1994" s="25" t="s">
        <v>148</v>
      </c>
      <c r="D1994" s="26">
        <v>0.3</v>
      </c>
      <c r="E1994" s="27">
        <v>19531.050000000003</v>
      </c>
      <c r="F1994" s="28">
        <f>D1994*E1994</f>
        <v>5859.3150000000005</v>
      </c>
    </row>
    <row r="1995" spans="1:6" s="13" customFormat="1" ht="15" x14ac:dyDescent="0.25">
      <c r="A1995" s="7"/>
      <c r="B1995" s="24" t="s">
        <v>177</v>
      </c>
      <c r="C1995" s="25" t="s">
        <v>178</v>
      </c>
      <c r="D1995" s="26">
        <v>0.3</v>
      </c>
      <c r="E1995" s="27">
        <v>1065</v>
      </c>
      <c r="F1995" s="28">
        <f>D1995*E1995</f>
        <v>319.5</v>
      </c>
    </row>
    <row r="1996" spans="1:6" x14ac:dyDescent="0.2">
      <c r="A1996" s="13"/>
      <c r="B1996" s="77" t="s">
        <v>151</v>
      </c>
      <c r="C1996" s="15"/>
      <c r="D1996" s="15"/>
      <c r="E1996" s="16"/>
      <c r="F1996" s="17">
        <f>SUM(F1992:F1995)</f>
        <v>16458.815000000002</v>
      </c>
    </row>
    <row r="1997" spans="1:6" x14ac:dyDescent="0.2">
      <c r="A1997" s="2">
        <v>213</v>
      </c>
      <c r="B1997" s="67" t="s">
        <v>861</v>
      </c>
      <c r="C1997" s="43" t="s">
        <v>139</v>
      </c>
      <c r="D1997" s="4" t="s">
        <v>794</v>
      </c>
      <c r="E1997" s="5"/>
      <c r="F1997" s="5"/>
    </row>
    <row r="1998" spans="1:6" x14ac:dyDescent="0.2">
      <c r="B1998" s="24" t="s">
        <v>172</v>
      </c>
      <c r="C1998" s="25" t="s">
        <v>142</v>
      </c>
      <c r="D1998" s="26" t="s">
        <v>173</v>
      </c>
      <c r="E1998" s="51" t="s">
        <v>136</v>
      </c>
      <c r="F1998" s="51" t="s">
        <v>137</v>
      </c>
    </row>
    <row r="1999" spans="1:6" x14ac:dyDescent="0.2">
      <c r="B1999" s="7" t="s">
        <v>862</v>
      </c>
      <c r="C1999" s="10" t="s">
        <v>140</v>
      </c>
      <c r="D1999" s="10">
        <v>1.03</v>
      </c>
      <c r="E1999" s="11">
        <v>4930</v>
      </c>
      <c r="F1999" s="11">
        <f>+D1999*E1999</f>
        <v>5077.9000000000005</v>
      </c>
    </row>
    <row r="2000" spans="1:6" x14ac:dyDescent="0.2">
      <c r="B2000" s="7" t="s">
        <v>863</v>
      </c>
      <c r="C2000" s="10" t="s">
        <v>140</v>
      </c>
      <c r="D2000" s="10">
        <v>1</v>
      </c>
      <c r="E2000" s="11">
        <v>190</v>
      </c>
      <c r="F2000" s="11">
        <f>+D2000*E2000</f>
        <v>190</v>
      </c>
    </row>
    <row r="2001" spans="1:6" x14ac:dyDescent="0.2">
      <c r="B2001" s="7" t="s">
        <v>661</v>
      </c>
      <c r="C2001" s="10" t="s">
        <v>777</v>
      </c>
      <c r="D2001" s="10">
        <v>0.06</v>
      </c>
      <c r="E2001" s="11">
        <v>1500</v>
      </c>
      <c r="F2001" s="11">
        <f>+D2001*E2001</f>
        <v>90</v>
      </c>
    </row>
    <row r="2002" spans="1:6" x14ac:dyDescent="0.2">
      <c r="B2002" s="7" t="s">
        <v>842</v>
      </c>
      <c r="C2002" s="25" t="s">
        <v>176</v>
      </c>
      <c r="D2002" s="10">
        <v>5.0000000000000001E-3</v>
      </c>
      <c r="E2002" s="11">
        <v>60000</v>
      </c>
      <c r="F2002" s="11">
        <f>+D2002*E2002</f>
        <v>300</v>
      </c>
    </row>
    <row r="2003" spans="1:6" ht="15" x14ac:dyDescent="0.25">
      <c r="B2003" s="24" t="s">
        <v>270</v>
      </c>
      <c r="C2003" s="25" t="s">
        <v>148</v>
      </c>
      <c r="D2003" s="26">
        <v>0.06</v>
      </c>
      <c r="E2003" s="27">
        <v>19531.050000000003</v>
      </c>
      <c r="F2003" s="28">
        <f>D2003*E2003</f>
        <v>1171.8630000000001</v>
      </c>
    </row>
    <row r="2004" spans="1:6" ht="15" x14ac:dyDescent="0.25">
      <c r="B2004" s="24" t="s">
        <v>161</v>
      </c>
      <c r="C2004" s="25" t="s">
        <v>162</v>
      </c>
      <c r="D2004" s="10">
        <v>0.1</v>
      </c>
      <c r="E2004" s="11">
        <v>800</v>
      </c>
      <c r="F2004" s="28">
        <f>D2004*E2004</f>
        <v>80</v>
      </c>
    </row>
    <row r="2005" spans="1:6" x14ac:dyDescent="0.2">
      <c r="F2005" s="17">
        <f>SUM(F1999:F2004)</f>
        <v>6909.7630000000008</v>
      </c>
    </row>
    <row r="2006" spans="1:6" x14ac:dyDescent="0.2">
      <c r="A2006" s="2">
        <v>213</v>
      </c>
      <c r="B2006" s="67" t="s">
        <v>864</v>
      </c>
      <c r="C2006" s="43" t="s">
        <v>139</v>
      </c>
      <c r="D2006" s="4" t="s">
        <v>794</v>
      </c>
      <c r="E2006" s="5"/>
      <c r="F2006" s="5"/>
    </row>
    <row r="2007" spans="1:6" x14ac:dyDescent="0.2">
      <c r="B2007" s="24" t="s">
        <v>172</v>
      </c>
      <c r="C2007" s="25" t="s">
        <v>142</v>
      </c>
      <c r="D2007" s="26" t="s">
        <v>173</v>
      </c>
      <c r="E2007" s="51" t="s">
        <v>136</v>
      </c>
      <c r="F2007" s="51" t="s">
        <v>137</v>
      </c>
    </row>
    <row r="2008" spans="1:6" x14ac:dyDescent="0.2">
      <c r="B2008" s="7" t="s">
        <v>865</v>
      </c>
      <c r="C2008" s="10" t="s">
        <v>140</v>
      </c>
      <c r="D2008" s="10">
        <v>1.05</v>
      </c>
      <c r="E2008" s="11">
        <v>3016</v>
      </c>
      <c r="F2008" s="11">
        <f>+D2008*E2008</f>
        <v>3166.8</v>
      </c>
    </row>
    <row r="2009" spans="1:6" x14ac:dyDescent="0.2">
      <c r="B2009" s="7" t="s">
        <v>863</v>
      </c>
      <c r="C2009" s="10" t="s">
        <v>140</v>
      </c>
      <c r="D2009" s="10">
        <v>1.05</v>
      </c>
      <c r="E2009" s="11">
        <v>250</v>
      </c>
      <c r="F2009" s="11">
        <f>+D2009*E2009</f>
        <v>262.5</v>
      </c>
    </row>
    <row r="2010" spans="1:6" x14ac:dyDescent="0.2">
      <c r="B2010" s="7" t="s">
        <v>661</v>
      </c>
      <c r="C2010" s="10" t="s">
        <v>777</v>
      </c>
      <c r="D2010" s="10">
        <v>0.06</v>
      </c>
      <c r="E2010" s="11">
        <v>1500</v>
      </c>
      <c r="F2010" s="11">
        <f>+D2010*E2010</f>
        <v>90</v>
      </c>
    </row>
    <row r="2011" spans="1:6" x14ac:dyDescent="0.2">
      <c r="B2011" s="7" t="s">
        <v>842</v>
      </c>
      <c r="C2011" s="25" t="s">
        <v>176</v>
      </c>
      <c r="D2011" s="10">
        <v>5.0000000000000001E-3</v>
      </c>
      <c r="E2011" s="11">
        <v>60000</v>
      </c>
      <c r="F2011" s="11">
        <f>+D2011*E2011</f>
        <v>300</v>
      </c>
    </row>
    <row r="2012" spans="1:6" ht="15" x14ac:dyDescent="0.25">
      <c r="B2012" s="24" t="s">
        <v>270</v>
      </c>
      <c r="C2012" s="25" t="s">
        <v>148</v>
      </c>
      <c r="D2012" s="26">
        <v>0.06</v>
      </c>
      <c r="E2012" s="27">
        <v>19531.050000000003</v>
      </c>
      <c r="F2012" s="28">
        <f>D2012*E2012</f>
        <v>1171.8630000000001</v>
      </c>
    </row>
    <row r="2013" spans="1:6" s="13" customFormat="1" ht="15" x14ac:dyDescent="0.25">
      <c r="A2013" s="7"/>
      <c r="B2013" s="24" t="s">
        <v>161</v>
      </c>
      <c r="C2013" s="25" t="s">
        <v>162</v>
      </c>
      <c r="D2013" s="10">
        <v>0.1</v>
      </c>
      <c r="E2013" s="11">
        <v>800</v>
      </c>
      <c r="F2013" s="28">
        <f>D2013*E2013</f>
        <v>80</v>
      </c>
    </row>
    <row r="2014" spans="1:6" x14ac:dyDescent="0.2">
      <c r="A2014" s="13"/>
      <c r="B2014" s="77" t="s">
        <v>151</v>
      </c>
      <c r="C2014" s="15"/>
      <c r="D2014" s="15"/>
      <c r="E2014" s="16"/>
      <c r="F2014" s="17">
        <f>SUM(F2008:F2013)</f>
        <v>5071.1630000000005</v>
      </c>
    </row>
    <row r="2015" spans="1:6" x14ac:dyDescent="0.2">
      <c r="A2015" s="2">
        <v>214</v>
      </c>
      <c r="B2015" s="88" t="s">
        <v>866</v>
      </c>
      <c r="C2015" s="43" t="s">
        <v>139</v>
      </c>
      <c r="D2015" s="21" t="s">
        <v>6</v>
      </c>
      <c r="E2015" s="6"/>
      <c r="F2015" s="6"/>
    </row>
    <row r="2016" spans="1:6" x14ac:dyDescent="0.2">
      <c r="B2016" s="24" t="s">
        <v>172</v>
      </c>
      <c r="C2016" s="25" t="s">
        <v>142</v>
      </c>
      <c r="D2016" s="26" t="s">
        <v>173</v>
      </c>
      <c r="E2016" s="51" t="s">
        <v>136</v>
      </c>
      <c r="F2016" s="51" t="s">
        <v>137</v>
      </c>
    </row>
    <row r="2017" spans="1:6" ht="15" x14ac:dyDescent="0.25">
      <c r="B2017" s="24" t="s">
        <v>867</v>
      </c>
      <c r="C2017" s="25" t="s">
        <v>142</v>
      </c>
      <c r="D2017" s="26">
        <v>4</v>
      </c>
      <c r="E2017" s="27">
        <v>350</v>
      </c>
      <c r="F2017" s="28">
        <f>+D2017*E2017</f>
        <v>1400</v>
      </c>
    </row>
    <row r="2018" spans="1:6" ht="15" x14ac:dyDescent="0.25">
      <c r="B2018" s="24" t="s">
        <v>161</v>
      </c>
      <c r="C2018" s="25" t="s">
        <v>162</v>
      </c>
      <c r="D2018" s="26">
        <v>1</v>
      </c>
      <c r="E2018" s="11">
        <v>1600</v>
      </c>
      <c r="F2018" s="28">
        <f>+D2018*E2018</f>
        <v>1600</v>
      </c>
    </row>
    <row r="2019" spans="1:6" ht="15" x14ac:dyDescent="0.25">
      <c r="B2019" s="24" t="s">
        <v>270</v>
      </c>
      <c r="C2019" s="25" t="s">
        <v>148</v>
      </c>
      <c r="D2019" s="26">
        <v>0.35</v>
      </c>
      <c r="E2019" s="27">
        <v>19531.050000000003</v>
      </c>
      <c r="F2019" s="28">
        <f>D2019*E2019</f>
        <v>6835.8675000000003</v>
      </c>
    </row>
    <row r="2020" spans="1:6" s="13" customFormat="1" ht="15" x14ac:dyDescent="0.25">
      <c r="A2020" s="7"/>
      <c r="B2020" s="24" t="s">
        <v>177</v>
      </c>
      <c r="C2020" s="25" t="s">
        <v>178</v>
      </c>
      <c r="D2020" s="26"/>
      <c r="E2020" s="27"/>
      <c r="F2020" s="28">
        <f>+F2019*0.05</f>
        <v>341.79337500000003</v>
      </c>
    </row>
    <row r="2021" spans="1:6" x14ac:dyDescent="0.2">
      <c r="A2021" s="13"/>
      <c r="B2021" s="77" t="s">
        <v>151</v>
      </c>
      <c r="C2021" s="15"/>
      <c r="D2021" s="15"/>
      <c r="E2021" s="16"/>
      <c r="F2021" s="17">
        <f>SUM(F2017:F2020)</f>
        <v>10177.660875</v>
      </c>
    </row>
    <row r="2022" spans="1:6" x14ac:dyDescent="0.2">
      <c r="A2022" s="2">
        <v>215</v>
      </c>
      <c r="B2022" s="19" t="s">
        <v>868</v>
      </c>
      <c r="C2022" s="43" t="s">
        <v>139</v>
      </c>
      <c r="D2022" s="21" t="s">
        <v>6</v>
      </c>
      <c r="E2022" s="44"/>
      <c r="F2022" s="23"/>
    </row>
    <row r="2023" spans="1:6" x14ac:dyDescent="0.2">
      <c r="B2023" s="24" t="s">
        <v>172</v>
      </c>
      <c r="C2023" s="25" t="s">
        <v>142</v>
      </c>
      <c r="D2023" s="26" t="s">
        <v>173</v>
      </c>
      <c r="E2023" s="27" t="s">
        <v>136</v>
      </c>
      <c r="F2023" s="51" t="s">
        <v>137</v>
      </c>
    </row>
    <row r="2024" spans="1:6" ht="15" x14ac:dyDescent="0.25">
      <c r="B2024" s="24" t="s">
        <v>681</v>
      </c>
      <c r="C2024" s="25" t="s">
        <v>142</v>
      </c>
      <c r="D2024" s="39" t="s">
        <v>164</v>
      </c>
      <c r="E2024" s="27">
        <v>1000</v>
      </c>
      <c r="F2024" s="28">
        <f>+E2024</f>
        <v>1000</v>
      </c>
    </row>
    <row r="2025" spans="1:6" ht="15" x14ac:dyDescent="0.25">
      <c r="B2025" s="24" t="s">
        <v>661</v>
      </c>
      <c r="C2025" s="25" t="s">
        <v>777</v>
      </c>
      <c r="D2025" s="26">
        <v>0.04</v>
      </c>
      <c r="E2025" s="27">
        <v>3000</v>
      </c>
      <c r="F2025" s="28">
        <f>D2025*E2025</f>
        <v>120</v>
      </c>
    </row>
    <row r="2026" spans="1:6" ht="15" x14ac:dyDescent="0.25">
      <c r="B2026" s="24" t="s">
        <v>869</v>
      </c>
      <c r="C2026" s="25" t="s">
        <v>142</v>
      </c>
      <c r="D2026" s="26">
        <v>0.67</v>
      </c>
      <c r="E2026" s="27">
        <v>60000</v>
      </c>
      <c r="F2026" s="28">
        <f>D2026*E2026</f>
        <v>40200</v>
      </c>
    </row>
    <row r="2027" spans="1:6" ht="15" x14ac:dyDescent="0.25">
      <c r="B2027" s="24" t="s">
        <v>471</v>
      </c>
      <c r="C2027" s="25" t="s">
        <v>148</v>
      </c>
      <c r="D2027" s="26">
        <v>0.3</v>
      </c>
      <c r="E2027" s="27">
        <v>26041.4</v>
      </c>
      <c r="F2027" s="28">
        <f>D2027*E2027</f>
        <v>7812.42</v>
      </c>
    </row>
    <row r="2028" spans="1:6" ht="15" x14ac:dyDescent="0.25">
      <c r="B2028" s="24" t="s">
        <v>177</v>
      </c>
      <c r="C2028" s="25" t="s">
        <v>178</v>
      </c>
      <c r="D2028" s="26"/>
      <c r="E2028" s="27"/>
      <c r="F2028" s="28">
        <f>+F2027*0.05</f>
        <v>390.62100000000004</v>
      </c>
    </row>
    <row r="2029" spans="1:6" ht="15" x14ac:dyDescent="0.25">
      <c r="B2029" s="24" t="s">
        <v>161</v>
      </c>
      <c r="C2029" s="25" t="s">
        <v>162</v>
      </c>
      <c r="D2029" s="26">
        <v>1</v>
      </c>
      <c r="E2029" s="27">
        <v>1600</v>
      </c>
      <c r="F2029" s="28">
        <f>D2029*E2029</f>
        <v>1600</v>
      </c>
    </row>
    <row r="2030" spans="1:6" ht="15" x14ac:dyDescent="0.25">
      <c r="B2030" s="24" t="s">
        <v>870</v>
      </c>
      <c r="C2030" s="25" t="s">
        <v>178</v>
      </c>
      <c r="D2030" s="26"/>
      <c r="E2030" s="27"/>
      <c r="F2030" s="28">
        <v>900</v>
      </c>
    </row>
    <row r="2031" spans="1:6" s="13" customFormat="1" ht="15" x14ac:dyDescent="0.25">
      <c r="A2031" s="7"/>
      <c r="B2031" s="24" t="s">
        <v>871</v>
      </c>
      <c r="C2031" s="25"/>
      <c r="D2031" s="26"/>
      <c r="E2031" s="27"/>
      <c r="F2031" s="28">
        <v>2500</v>
      </c>
    </row>
    <row r="2032" spans="1:6" x14ac:dyDescent="0.2">
      <c r="A2032" s="13"/>
      <c r="B2032" s="14" t="s">
        <v>151</v>
      </c>
      <c r="C2032" s="29"/>
      <c r="D2032" s="30"/>
      <c r="E2032" s="31"/>
      <c r="F2032" s="32">
        <f>SUM(F2024:F2031)</f>
        <v>54523.040999999997</v>
      </c>
    </row>
    <row r="2033" spans="1:6" x14ac:dyDescent="0.2">
      <c r="A2033" s="13"/>
      <c r="B2033" s="14"/>
      <c r="C2033" s="29"/>
      <c r="D2033" s="30"/>
      <c r="E2033" s="31"/>
      <c r="F2033" s="32"/>
    </row>
    <row r="2034" spans="1:6" x14ac:dyDescent="0.2">
      <c r="A2034" s="2">
        <v>216</v>
      </c>
      <c r="B2034" s="19" t="s">
        <v>872</v>
      </c>
      <c r="C2034" s="43" t="s">
        <v>139</v>
      </c>
      <c r="D2034" s="21" t="s">
        <v>6</v>
      </c>
      <c r="E2034" s="44"/>
      <c r="F2034" s="23"/>
    </row>
    <row r="2035" spans="1:6" x14ac:dyDescent="0.2">
      <c r="B2035" s="24" t="s">
        <v>172</v>
      </c>
      <c r="C2035" s="25" t="s">
        <v>142</v>
      </c>
      <c r="D2035" s="26" t="s">
        <v>173</v>
      </c>
      <c r="E2035" s="27" t="s">
        <v>136</v>
      </c>
      <c r="F2035" s="51" t="s">
        <v>137</v>
      </c>
    </row>
    <row r="2036" spans="1:6" ht="15" x14ac:dyDescent="0.25">
      <c r="B2036" s="24" t="s">
        <v>681</v>
      </c>
      <c r="C2036" s="25" t="s">
        <v>142</v>
      </c>
      <c r="D2036" s="39" t="s">
        <v>164</v>
      </c>
      <c r="E2036" s="27">
        <v>1000</v>
      </c>
      <c r="F2036" s="28">
        <f>+E2036</f>
        <v>1000</v>
      </c>
    </row>
    <row r="2037" spans="1:6" ht="15" x14ac:dyDescent="0.25">
      <c r="B2037" s="24" t="s">
        <v>661</v>
      </c>
      <c r="C2037" s="25" t="s">
        <v>777</v>
      </c>
      <c r="D2037" s="26">
        <v>0.04</v>
      </c>
      <c r="E2037" s="27">
        <v>3000</v>
      </c>
      <c r="F2037" s="28">
        <f>D2037*E2037</f>
        <v>120</v>
      </c>
    </row>
    <row r="2038" spans="1:6" ht="15" x14ac:dyDescent="0.25">
      <c r="B2038" s="24" t="s">
        <v>869</v>
      </c>
      <c r="C2038" s="25" t="s">
        <v>142</v>
      </c>
      <c r="D2038" s="26">
        <v>0.83330000000000004</v>
      </c>
      <c r="E2038" s="27">
        <v>30000</v>
      </c>
      <c r="F2038" s="28">
        <f>D2038*E2038</f>
        <v>24999</v>
      </c>
    </row>
    <row r="2039" spans="1:6" ht="15" x14ac:dyDescent="0.25">
      <c r="B2039" s="24" t="s">
        <v>471</v>
      </c>
      <c r="C2039" s="25" t="s">
        <v>148</v>
      </c>
      <c r="D2039" s="26">
        <v>0.3</v>
      </c>
      <c r="E2039" s="27">
        <v>26041.4</v>
      </c>
      <c r="F2039" s="28">
        <f>D2039*E2039</f>
        <v>7812.42</v>
      </c>
    </row>
    <row r="2040" spans="1:6" ht="15" x14ac:dyDescent="0.25">
      <c r="B2040" s="24" t="s">
        <v>177</v>
      </c>
      <c r="C2040" s="25" t="s">
        <v>178</v>
      </c>
      <c r="D2040" s="26"/>
      <c r="E2040" s="27"/>
      <c r="F2040" s="28">
        <f>+F2039*0.05</f>
        <v>390.62100000000004</v>
      </c>
    </row>
    <row r="2041" spans="1:6" ht="15" x14ac:dyDescent="0.25">
      <c r="B2041" s="24" t="s">
        <v>161</v>
      </c>
      <c r="C2041" s="25" t="s">
        <v>162</v>
      </c>
      <c r="D2041" s="26">
        <v>1</v>
      </c>
      <c r="E2041" s="27">
        <v>1600</v>
      </c>
      <c r="F2041" s="28">
        <f>D2041*E2041</f>
        <v>1600</v>
      </c>
    </row>
    <row r="2042" spans="1:6" ht="15" x14ac:dyDescent="0.25">
      <c r="B2042" s="24" t="s">
        <v>870</v>
      </c>
      <c r="C2042" s="25" t="s">
        <v>178</v>
      </c>
      <c r="D2042" s="26"/>
      <c r="E2042" s="27"/>
      <c r="F2042" s="28">
        <v>900</v>
      </c>
    </row>
    <row r="2043" spans="1:6" s="13" customFormat="1" ht="15" x14ac:dyDescent="0.25">
      <c r="A2043" s="7"/>
      <c r="B2043" s="24" t="s">
        <v>871</v>
      </c>
      <c r="C2043" s="25" t="s">
        <v>178</v>
      </c>
      <c r="D2043" s="26"/>
      <c r="E2043" s="27"/>
      <c r="F2043" s="28">
        <v>1250</v>
      </c>
    </row>
    <row r="2044" spans="1:6" x14ac:dyDescent="0.2">
      <c r="A2044" s="13"/>
      <c r="B2044" s="14" t="s">
        <v>151</v>
      </c>
      <c r="C2044" s="29"/>
      <c r="D2044" s="30"/>
      <c r="E2044" s="31"/>
      <c r="F2044" s="32">
        <f>SUM(F2036:F2043)</f>
        <v>38072.040999999997</v>
      </c>
    </row>
    <row r="2045" spans="1:6" x14ac:dyDescent="0.2">
      <c r="A2045" s="2">
        <v>217</v>
      </c>
      <c r="B2045" s="67" t="s">
        <v>873</v>
      </c>
      <c r="C2045" s="43" t="s">
        <v>139</v>
      </c>
      <c r="D2045" s="21" t="s">
        <v>6</v>
      </c>
      <c r="E2045" s="5"/>
      <c r="F2045" s="5"/>
    </row>
    <row r="2046" spans="1:6" x14ac:dyDescent="0.2">
      <c r="B2046" s="24" t="s">
        <v>172</v>
      </c>
      <c r="C2046" s="25" t="s">
        <v>142</v>
      </c>
      <c r="D2046" s="26" t="s">
        <v>173</v>
      </c>
      <c r="E2046" s="27" t="s">
        <v>136</v>
      </c>
      <c r="F2046" s="51" t="s">
        <v>137</v>
      </c>
    </row>
    <row r="2047" spans="1:6" x14ac:dyDescent="0.2">
      <c r="B2047" s="7" t="s">
        <v>874</v>
      </c>
      <c r="C2047" s="10" t="s">
        <v>6</v>
      </c>
      <c r="D2047" s="10">
        <v>1</v>
      </c>
      <c r="E2047" s="11">
        <v>1813</v>
      </c>
      <c r="F2047" s="11">
        <f>+D2047*E2047</f>
        <v>1813</v>
      </c>
    </row>
    <row r="2048" spans="1:6" x14ac:dyDescent="0.2">
      <c r="B2048" s="7" t="s">
        <v>875</v>
      </c>
      <c r="C2048" s="10" t="s">
        <v>140</v>
      </c>
      <c r="D2048" s="10">
        <v>0.5</v>
      </c>
      <c r="E2048" s="11">
        <v>1300</v>
      </c>
      <c r="F2048" s="11">
        <f>+D2048*E2048</f>
        <v>650</v>
      </c>
    </row>
    <row r="2049" spans="1:6" x14ac:dyDescent="0.2">
      <c r="B2049" s="24" t="s">
        <v>174</v>
      </c>
      <c r="C2049" s="25" t="s">
        <v>148</v>
      </c>
      <c r="D2049" s="26">
        <v>0.3</v>
      </c>
      <c r="E2049" s="27">
        <v>6510.35</v>
      </c>
      <c r="F2049" s="11">
        <f>+D2049*E2049</f>
        <v>1953.105</v>
      </c>
    </row>
    <row r="2050" spans="1:6" x14ac:dyDescent="0.2">
      <c r="B2050" s="24" t="s">
        <v>177</v>
      </c>
      <c r="C2050" s="25" t="s">
        <v>178</v>
      </c>
      <c r="D2050" s="26">
        <v>0.2</v>
      </c>
      <c r="E2050" s="27">
        <v>1065</v>
      </c>
      <c r="F2050" s="11">
        <f>+D2050*E2050</f>
        <v>213</v>
      </c>
    </row>
    <row r="2051" spans="1:6" s="13" customFormat="1" x14ac:dyDescent="0.2">
      <c r="A2051" s="7"/>
      <c r="B2051" s="24" t="s">
        <v>161</v>
      </c>
      <c r="C2051" s="25" t="s">
        <v>162</v>
      </c>
      <c r="D2051" s="26">
        <v>0.1</v>
      </c>
      <c r="E2051" s="27">
        <v>1600</v>
      </c>
      <c r="F2051" s="11">
        <f>+D2051*E2051</f>
        <v>160</v>
      </c>
    </row>
    <row r="2052" spans="1:6" s="66" customFormat="1" x14ac:dyDescent="0.2">
      <c r="A2052" s="13"/>
      <c r="B2052" s="14" t="s">
        <v>151</v>
      </c>
      <c r="C2052" s="15"/>
      <c r="D2052" s="15"/>
      <c r="E2052" s="16"/>
      <c r="F2052" s="16">
        <f>SUM(F2047:F2051)</f>
        <v>4789.1049999999996</v>
      </c>
    </row>
    <row r="2053" spans="1:6" x14ac:dyDescent="0.2">
      <c r="A2053" s="67">
        <v>218</v>
      </c>
      <c r="B2053" s="19" t="s">
        <v>876</v>
      </c>
      <c r="C2053" s="43" t="s">
        <v>139</v>
      </c>
      <c r="D2053" s="21" t="s">
        <v>6</v>
      </c>
      <c r="E2053" s="44"/>
      <c r="F2053" s="91"/>
    </row>
    <row r="2054" spans="1:6" x14ac:dyDescent="0.2">
      <c r="B2054" s="24" t="s">
        <v>172</v>
      </c>
      <c r="C2054" s="25" t="s">
        <v>142</v>
      </c>
      <c r="D2054" s="26" t="s">
        <v>173</v>
      </c>
      <c r="E2054" s="27" t="s">
        <v>136</v>
      </c>
      <c r="F2054" s="51" t="s">
        <v>137</v>
      </c>
    </row>
    <row r="2055" spans="1:6" x14ac:dyDescent="0.2">
      <c r="B2055" s="24" t="s">
        <v>877</v>
      </c>
      <c r="C2055" s="25" t="s">
        <v>6</v>
      </c>
      <c r="D2055" s="26">
        <v>1</v>
      </c>
      <c r="E2055" s="27">
        <v>15000</v>
      </c>
      <c r="F2055" s="11">
        <f>D2055*E2055</f>
        <v>15000</v>
      </c>
    </row>
    <row r="2056" spans="1:6" x14ac:dyDescent="0.2">
      <c r="B2056" s="24" t="s">
        <v>878</v>
      </c>
      <c r="C2056" s="25" t="s">
        <v>295</v>
      </c>
      <c r="D2056" s="26">
        <v>1</v>
      </c>
      <c r="E2056" s="27">
        <v>12500</v>
      </c>
      <c r="F2056" s="11">
        <f>D2056*E2056</f>
        <v>12500</v>
      </c>
    </row>
    <row r="2057" spans="1:6" x14ac:dyDescent="0.2">
      <c r="B2057" s="24" t="s">
        <v>270</v>
      </c>
      <c r="C2057" s="25" t="s">
        <v>148</v>
      </c>
      <c r="D2057" s="26">
        <v>0.4</v>
      </c>
      <c r="E2057" s="27">
        <v>19531.050000000003</v>
      </c>
      <c r="F2057" s="11">
        <f>D2057*E2057</f>
        <v>7812.4200000000019</v>
      </c>
    </row>
    <row r="2058" spans="1:6" x14ac:dyDescent="0.2">
      <c r="B2058" s="24" t="s">
        <v>879</v>
      </c>
      <c r="C2058" s="25" t="s">
        <v>880</v>
      </c>
      <c r="D2058" s="26"/>
      <c r="E2058" s="27"/>
      <c r="F2058" s="11">
        <v>2500</v>
      </c>
    </row>
    <row r="2059" spans="1:6" x14ac:dyDescent="0.2">
      <c r="B2059" s="24" t="s">
        <v>177</v>
      </c>
      <c r="C2059" s="25" t="s">
        <v>178</v>
      </c>
      <c r="D2059" s="26">
        <v>0.5</v>
      </c>
      <c r="E2059" s="27">
        <v>1065</v>
      </c>
      <c r="F2059" s="11">
        <f>D2059*E2059</f>
        <v>532.5</v>
      </c>
    </row>
    <row r="2060" spans="1:6" s="13" customFormat="1" x14ac:dyDescent="0.2">
      <c r="A2060" s="7"/>
      <c r="B2060" s="24" t="s">
        <v>161</v>
      </c>
      <c r="C2060" s="25" t="s">
        <v>162</v>
      </c>
      <c r="D2060" s="26">
        <v>0.5</v>
      </c>
      <c r="E2060" s="27">
        <v>800</v>
      </c>
      <c r="F2060" s="11">
        <f>+D2060*E2060</f>
        <v>400</v>
      </c>
    </row>
    <row r="2061" spans="1:6" s="66" customFormat="1" x14ac:dyDescent="0.2">
      <c r="A2061" s="13"/>
      <c r="B2061" s="14" t="s">
        <v>151</v>
      </c>
      <c r="C2061" s="15"/>
      <c r="D2061" s="15"/>
      <c r="E2061" s="16"/>
      <c r="F2061" s="17">
        <f>SUM(F2055:F2060)</f>
        <v>38744.92</v>
      </c>
    </row>
    <row r="2062" spans="1:6" x14ac:dyDescent="0.2">
      <c r="A2062" s="67">
        <v>219</v>
      </c>
      <c r="B2062" s="19" t="s">
        <v>881</v>
      </c>
      <c r="C2062" s="43" t="s">
        <v>139</v>
      </c>
      <c r="D2062" s="21" t="s">
        <v>140</v>
      </c>
      <c r="E2062" s="44"/>
      <c r="F2062" s="91"/>
    </row>
    <row r="2063" spans="1:6" x14ac:dyDescent="0.2">
      <c r="B2063" s="24" t="s">
        <v>172</v>
      </c>
      <c r="C2063" s="25" t="s">
        <v>142</v>
      </c>
      <c r="D2063" s="26" t="s">
        <v>173</v>
      </c>
      <c r="E2063" s="27" t="s">
        <v>136</v>
      </c>
      <c r="F2063" s="51" t="s">
        <v>137</v>
      </c>
    </row>
    <row r="2064" spans="1:6" x14ac:dyDescent="0.2">
      <c r="B2064" s="24" t="s">
        <v>882</v>
      </c>
      <c r="C2064" s="25" t="s">
        <v>140</v>
      </c>
      <c r="D2064" s="26">
        <v>0.5</v>
      </c>
      <c r="E2064" s="27">
        <v>15000</v>
      </c>
      <c r="F2064" s="11">
        <f>D2064*E2064</f>
        <v>7500</v>
      </c>
    </row>
    <row r="2065" spans="1:6" x14ac:dyDescent="0.2">
      <c r="B2065" s="24" t="s">
        <v>878</v>
      </c>
      <c r="C2065" s="25" t="s">
        <v>295</v>
      </c>
      <c r="D2065" s="26">
        <v>0.3</v>
      </c>
      <c r="E2065" s="27">
        <v>12500</v>
      </c>
      <c r="F2065" s="11">
        <f>D2065*E2065</f>
        <v>3750</v>
      </c>
    </row>
    <row r="2066" spans="1:6" x14ac:dyDescent="0.2">
      <c r="B2066" s="24" t="s">
        <v>270</v>
      </c>
      <c r="C2066" s="25" t="s">
        <v>148</v>
      </c>
      <c r="D2066" s="26">
        <v>0.4</v>
      </c>
      <c r="E2066" s="27">
        <v>19531.050000000003</v>
      </c>
      <c r="F2066" s="11">
        <f>D2066*E2066</f>
        <v>7812.4200000000019</v>
      </c>
    </row>
    <row r="2067" spans="1:6" x14ac:dyDescent="0.2">
      <c r="B2067" s="24" t="s">
        <v>879</v>
      </c>
      <c r="C2067" s="25" t="s">
        <v>880</v>
      </c>
      <c r="D2067" s="26"/>
      <c r="E2067" s="27"/>
      <c r="F2067" s="113">
        <v>1750</v>
      </c>
    </row>
    <row r="2068" spans="1:6" x14ac:dyDescent="0.2">
      <c r="B2068" s="24" t="s">
        <v>177</v>
      </c>
      <c r="C2068" s="25" t="s">
        <v>178</v>
      </c>
      <c r="D2068" s="26"/>
      <c r="E2068" s="27"/>
      <c r="F2068" s="113">
        <f>+F2066*0.05</f>
        <v>390.62100000000009</v>
      </c>
    </row>
    <row r="2069" spans="1:6" s="13" customFormat="1" x14ac:dyDescent="0.2">
      <c r="A2069" s="7"/>
      <c r="B2069" s="24" t="s">
        <v>161</v>
      </c>
      <c r="C2069" s="25" t="s">
        <v>162</v>
      </c>
      <c r="D2069" s="26">
        <v>0.25</v>
      </c>
      <c r="E2069" s="27">
        <v>1600</v>
      </c>
      <c r="F2069" s="11">
        <f>+D2069*E2069</f>
        <v>400</v>
      </c>
    </row>
    <row r="2070" spans="1:6" x14ac:dyDescent="0.2">
      <c r="A2070" s="13"/>
      <c r="B2070" s="14" t="s">
        <v>151</v>
      </c>
      <c r="C2070" s="15"/>
      <c r="D2070" s="15"/>
      <c r="E2070" s="16"/>
      <c r="F2070" s="17">
        <f>SUM(F2064:F2069)</f>
        <v>21603.041000000001</v>
      </c>
    </row>
    <row r="2071" spans="1:6" x14ac:dyDescent="0.2">
      <c r="A2071" s="2">
        <v>220</v>
      </c>
      <c r="B2071" s="19" t="s">
        <v>883</v>
      </c>
      <c r="C2071" s="20" t="s">
        <v>139</v>
      </c>
      <c r="D2071" s="33" t="s">
        <v>6</v>
      </c>
      <c r="E2071" s="22"/>
      <c r="F2071" s="34"/>
    </row>
    <row r="2072" spans="1:6" x14ac:dyDescent="0.2">
      <c r="B2072" s="24" t="s">
        <v>172</v>
      </c>
      <c r="C2072" s="25" t="s">
        <v>142</v>
      </c>
      <c r="D2072" s="26" t="s">
        <v>173</v>
      </c>
      <c r="E2072" s="27" t="s">
        <v>136</v>
      </c>
      <c r="F2072" s="11" t="s">
        <v>137</v>
      </c>
    </row>
    <row r="2073" spans="1:6" ht="15" x14ac:dyDescent="0.25">
      <c r="B2073" s="24" t="s">
        <v>267</v>
      </c>
      <c r="C2073" s="25" t="s">
        <v>268</v>
      </c>
      <c r="D2073" s="26">
        <v>0.6</v>
      </c>
      <c r="E2073" s="27">
        <v>7500</v>
      </c>
      <c r="F2073" s="28">
        <f>D2073*E2073</f>
        <v>4500</v>
      </c>
    </row>
    <row r="2074" spans="1:6" ht="15" x14ac:dyDescent="0.25">
      <c r="B2074" s="24" t="s">
        <v>269</v>
      </c>
      <c r="C2074" s="25" t="s">
        <v>155</v>
      </c>
      <c r="D2074" s="26">
        <v>0.04</v>
      </c>
      <c r="E2074" s="27">
        <v>392045</v>
      </c>
      <c r="F2074" s="28">
        <f>D2074*E2074</f>
        <v>15681.800000000001</v>
      </c>
    </row>
    <row r="2075" spans="1:6" ht="15" x14ac:dyDescent="0.25">
      <c r="B2075" s="24" t="s">
        <v>270</v>
      </c>
      <c r="C2075" s="25" t="s">
        <v>148</v>
      </c>
      <c r="D2075" s="26">
        <v>0.45</v>
      </c>
      <c r="E2075" s="27">
        <v>19531.050000000003</v>
      </c>
      <c r="F2075" s="28">
        <f>D2075*E2075</f>
        <v>8788.9725000000017</v>
      </c>
    </row>
    <row r="2076" spans="1:6" ht="15" x14ac:dyDescent="0.25">
      <c r="B2076" s="24" t="s">
        <v>177</v>
      </c>
      <c r="C2076" s="25" t="s">
        <v>178</v>
      </c>
      <c r="D2076" s="26">
        <v>0.05</v>
      </c>
      <c r="E2076" s="27">
        <v>8788.9725000000017</v>
      </c>
      <c r="F2076" s="28">
        <v>259</v>
      </c>
    </row>
    <row r="2077" spans="1:6" ht="15" x14ac:dyDescent="0.25">
      <c r="B2077" s="24" t="s">
        <v>161</v>
      </c>
      <c r="C2077" s="25" t="s">
        <v>162</v>
      </c>
      <c r="D2077" s="26">
        <v>1</v>
      </c>
      <c r="E2077" s="27">
        <v>1600</v>
      </c>
      <c r="F2077" s="28">
        <f>D2077*E2077</f>
        <v>1600</v>
      </c>
    </row>
    <row r="2078" spans="1:6" x14ac:dyDescent="0.2">
      <c r="B2078" s="14" t="s">
        <v>151</v>
      </c>
      <c r="C2078" s="25"/>
      <c r="D2078" s="26"/>
      <c r="E2078" s="27"/>
      <c r="F2078" s="17">
        <f>SUM(F2073:F2077)</f>
        <v>30829.772500000006</v>
      </c>
    </row>
    <row r="2079" spans="1:6" x14ac:dyDescent="0.2">
      <c r="A2079" s="2">
        <v>221</v>
      </c>
      <c r="B2079" s="19" t="s">
        <v>715</v>
      </c>
      <c r="C2079" s="20" t="s">
        <v>139</v>
      </c>
      <c r="D2079" s="33" t="s">
        <v>6</v>
      </c>
      <c r="E2079" s="22"/>
      <c r="F2079" s="34"/>
    </row>
    <row r="2080" spans="1:6" x14ac:dyDescent="0.2">
      <c r="B2080" s="24" t="s">
        <v>172</v>
      </c>
      <c r="C2080" s="25" t="s">
        <v>142</v>
      </c>
      <c r="D2080" s="26" t="s">
        <v>173</v>
      </c>
      <c r="E2080" s="27" t="s">
        <v>136</v>
      </c>
      <c r="F2080" s="11" t="s">
        <v>137</v>
      </c>
    </row>
    <row r="2081" spans="1:6" ht="15" x14ac:dyDescent="0.25">
      <c r="B2081" s="24" t="s">
        <v>715</v>
      </c>
      <c r="C2081" s="25" t="s">
        <v>268</v>
      </c>
      <c r="D2081" s="26">
        <v>1.5</v>
      </c>
      <c r="E2081" s="27">
        <v>1170</v>
      </c>
      <c r="F2081" s="28">
        <f>+D2081*E2081</f>
        <v>1755</v>
      </c>
    </row>
    <row r="2082" spans="1:6" ht="15" x14ac:dyDescent="0.25">
      <c r="B2082" s="24" t="s">
        <v>884</v>
      </c>
      <c r="C2082" s="25" t="s">
        <v>148</v>
      </c>
      <c r="D2082" s="26">
        <v>0.3</v>
      </c>
      <c r="E2082" s="27">
        <v>13020.7</v>
      </c>
      <c r="F2082" s="28">
        <f>D2082*E2082</f>
        <v>3906.21</v>
      </c>
    </row>
    <row r="2083" spans="1:6" ht="15" x14ac:dyDescent="0.25">
      <c r="B2083" s="24" t="s">
        <v>177</v>
      </c>
      <c r="C2083" s="25" t="s">
        <v>178</v>
      </c>
      <c r="D2083" s="26">
        <v>0.05</v>
      </c>
      <c r="E2083" s="27">
        <v>3906.21</v>
      </c>
      <c r="F2083" s="28">
        <v>259</v>
      </c>
    </row>
    <row r="2084" spans="1:6" s="13" customFormat="1" ht="15" x14ac:dyDescent="0.25">
      <c r="A2084" s="7"/>
      <c r="B2084" s="24" t="s">
        <v>161</v>
      </c>
      <c r="C2084" s="25" t="s">
        <v>162</v>
      </c>
      <c r="D2084" s="26">
        <v>0.6</v>
      </c>
      <c r="E2084" s="27">
        <v>1200</v>
      </c>
      <c r="F2084" s="28">
        <f>D2084*E2084</f>
        <v>720</v>
      </c>
    </row>
    <row r="2085" spans="1:6" x14ac:dyDescent="0.2">
      <c r="A2085" s="13"/>
      <c r="B2085" s="14" t="s">
        <v>151</v>
      </c>
      <c r="C2085" s="29"/>
      <c r="D2085" s="30"/>
      <c r="E2085" s="31"/>
      <c r="F2085" s="32">
        <f>SUM(F2081:F2084)</f>
        <v>6640.21</v>
      </c>
    </row>
    <row r="2086" spans="1:6" x14ac:dyDescent="0.2">
      <c r="A2086" s="2">
        <v>222</v>
      </c>
      <c r="B2086" s="92" t="s">
        <v>885</v>
      </c>
      <c r="C2086" s="20" t="s">
        <v>139</v>
      </c>
      <c r="D2086" s="33" t="s">
        <v>6</v>
      </c>
      <c r="E2086" s="22"/>
      <c r="F2086" s="93"/>
    </row>
    <row r="2087" spans="1:6" x14ac:dyDescent="0.2">
      <c r="B2087" s="24" t="s">
        <v>172</v>
      </c>
      <c r="C2087" s="25" t="s">
        <v>142</v>
      </c>
      <c r="D2087" s="26" t="s">
        <v>173</v>
      </c>
      <c r="E2087" s="27" t="s">
        <v>136</v>
      </c>
      <c r="F2087" s="11" t="s">
        <v>137</v>
      </c>
    </row>
    <row r="2088" spans="1:6" ht="15" x14ac:dyDescent="0.25">
      <c r="B2088" s="24" t="s">
        <v>886</v>
      </c>
      <c r="C2088" s="25" t="s">
        <v>295</v>
      </c>
      <c r="D2088" s="26">
        <v>0.05</v>
      </c>
      <c r="E2088" s="27">
        <v>28000</v>
      </c>
      <c r="F2088" s="94">
        <f>+D2088*E2088</f>
        <v>1400</v>
      </c>
    </row>
    <row r="2089" spans="1:6" ht="15" x14ac:dyDescent="0.25">
      <c r="B2089" s="24" t="s">
        <v>887</v>
      </c>
      <c r="C2089" s="25" t="s">
        <v>295</v>
      </c>
      <c r="D2089" s="26">
        <v>2.5000000000000001E-2</v>
      </c>
      <c r="E2089" s="27">
        <v>51000</v>
      </c>
      <c r="F2089" s="94">
        <f t="shared" ref="F2089:F2095" si="87">+D2089*E2089</f>
        <v>1275</v>
      </c>
    </row>
    <row r="2090" spans="1:6" ht="15" x14ac:dyDescent="0.25">
      <c r="B2090" s="24" t="s">
        <v>888</v>
      </c>
      <c r="C2090" s="25" t="s">
        <v>295</v>
      </c>
      <c r="D2090" s="26">
        <v>0.04</v>
      </c>
      <c r="E2090" s="27">
        <v>33000</v>
      </c>
      <c r="F2090" s="94">
        <f t="shared" si="87"/>
        <v>1320</v>
      </c>
    </row>
    <row r="2091" spans="1:6" ht="15" x14ac:dyDescent="0.25">
      <c r="B2091" s="24" t="s">
        <v>889</v>
      </c>
      <c r="C2091" s="25" t="s">
        <v>890</v>
      </c>
      <c r="D2091" s="26">
        <v>0.1</v>
      </c>
      <c r="E2091" s="27">
        <v>1500</v>
      </c>
      <c r="F2091" s="94">
        <f t="shared" si="87"/>
        <v>150</v>
      </c>
    </row>
    <row r="2092" spans="1:6" ht="15" x14ac:dyDescent="0.25">
      <c r="B2092" s="24" t="s">
        <v>275</v>
      </c>
      <c r="C2092" s="25" t="s">
        <v>268</v>
      </c>
      <c r="D2092" s="26">
        <v>0.05</v>
      </c>
      <c r="E2092" s="27">
        <v>5000</v>
      </c>
      <c r="F2092" s="94">
        <f t="shared" si="87"/>
        <v>250</v>
      </c>
    </row>
    <row r="2093" spans="1:6" ht="15" x14ac:dyDescent="0.25">
      <c r="B2093" s="24" t="s">
        <v>561</v>
      </c>
      <c r="C2093" s="25" t="s">
        <v>148</v>
      </c>
      <c r="D2093" s="26">
        <v>0.4</v>
      </c>
      <c r="E2093" s="27">
        <v>19531.050000000003</v>
      </c>
      <c r="F2093" s="94">
        <f t="shared" si="87"/>
        <v>7812.4200000000019</v>
      </c>
    </row>
    <row r="2094" spans="1:6" ht="15" x14ac:dyDescent="0.25">
      <c r="B2094" s="24" t="s">
        <v>177</v>
      </c>
      <c r="C2094" s="25" t="s">
        <v>178</v>
      </c>
      <c r="D2094" s="26">
        <v>0.6</v>
      </c>
      <c r="E2094" s="27">
        <v>1065</v>
      </c>
      <c r="F2094" s="94">
        <f t="shared" si="87"/>
        <v>639</v>
      </c>
    </row>
    <row r="2095" spans="1:6" s="13" customFormat="1" ht="15" x14ac:dyDescent="0.25">
      <c r="A2095" s="7"/>
      <c r="B2095" s="24" t="s">
        <v>161</v>
      </c>
      <c r="C2095" s="25" t="s">
        <v>162</v>
      </c>
      <c r="D2095" s="26">
        <v>0.5</v>
      </c>
      <c r="E2095" s="27">
        <v>800</v>
      </c>
      <c r="F2095" s="94">
        <f t="shared" si="87"/>
        <v>400</v>
      </c>
    </row>
    <row r="2096" spans="1:6" x14ac:dyDescent="0.2">
      <c r="A2096" s="13"/>
      <c r="B2096" s="14" t="s">
        <v>151</v>
      </c>
      <c r="C2096" s="29"/>
      <c r="D2096" s="29"/>
      <c r="E2096" s="31"/>
      <c r="F2096" s="95">
        <f>SUM(F2088:F2095)</f>
        <v>13246.420000000002</v>
      </c>
    </row>
    <row r="2097" spans="1:6" x14ac:dyDescent="0.2">
      <c r="A2097" s="2">
        <v>223</v>
      </c>
      <c r="B2097" s="19" t="s">
        <v>891</v>
      </c>
      <c r="C2097" s="20" t="s">
        <v>139</v>
      </c>
      <c r="D2097" s="33" t="s">
        <v>6</v>
      </c>
      <c r="E2097" s="22"/>
      <c r="F2097" s="93"/>
    </row>
    <row r="2098" spans="1:6" x14ac:dyDescent="0.2">
      <c r="B2098" s="24" t="s">
        <v>172</v>
      </c>
      <c r="C2098" s="25" t="s">
        <v>142</v>
      </c>
      <c r="D2098" s="26" t="s">
        <v>173</v>
      </c>
      <c r="E2098" s="27" t="s">
        <v>136</v>
      </c>
      <c r="F2098" s="11" t="s">
        <v>137</v>
      </c>
    </row>
    <row r="2099" spans="1:6" ht="15" x14ac:dyDescent="0.25">
      <c r="B2099" s="24" t="s">
        <v>886</v>
      </c>
      <c r="C2099" s="25" t="s">
        <v>295</v>
      </c>
      <c r="D2099" s="26">
        <v>0.05</v>
      </c>
      <c r="E2099" s="27">
        <v>38000</v>
      </c>
      <c r="F2099" s="94">
        <f>+D2099*E2099</f>
        <v>1900</v>
      </c>
    </row>
    <row r="2100" spans="1:6" ht="15" x14ac:dyDescent="0.25">
      <c r="B2100" s="24" t="s">
        <v>888</v>
      </c>
      <c r="C2100" s="25" t="s">
        <v>295</v>
      </c>
      <c r="D2100" s="26">
        <v>0.01</v>
      </c>
      <c r="E2100" s="27">
        <v>33000</v>
      </c>
      <c r="F2100" s="94">
        <f t="shared" ref="F2100:F2105" si="88">+D2100*E2100</f>
        <v>330</v>
      </c>
    </row>
    <row r="2101" spans="1:6" ht="15" x14ac:dyDescent="0.25">
      <c r="B2101" s="24" t="s">
        <v>889</v>
      </c>
      <c r="C2101" s="25" t="s">
        <v>890</v>
      </c>
      <c r="D2101" s="26">
        <v>0.1</v>
      </c>
      <c r="E2101" s="27">
        <v>1500</v>
      </c>
      <c r="F2101" s="94">
        <f t="shared" si="88"/>
        <v>150</v>
      </c>
    </row>
    <row r="2102" spans="1:6" ht="15" x14ac:dyDescent="0.25">
      <c r="B2102" s="24" t="s">
        <v>275</v>
      </c>
      <c r="C2102" s="25" t="s">
        <v>268</v>
      </c>
      <c r="D2102" s="26">
        <v>0.05</v>
      </c>
      <c r="E2102" s="27">
        <v>5000</v>
      </c>
      <c r="F2102" s="94">
        <f t="shared" si="88"/>
        <v>250</v>
      </c>
    </row>
    <row r="2103" spans="1:6" ht="15" x14ac:dyDescent="0.25">
      <c r="B2103" s="24" t="s">
        <v>561</v>
      </c>
      <c r="C2103" s="25" t="s">
        <v>148</v>
      </c>
      <c r="D2103" s="26">
        <v>0.3</v>
      </c>
      <c r="E2103" s="27">
        <v>19531.050000000003</v>
      </c>
      <c r="F2103" s="94">
        <f t="shared" si="88"/>
        <v>5859.3150000000005</v>
      </c>
    </row>
    <row r="2104" spans="1:6" ht="15" x14ac:dyDescent="0.25">
      <c r="B2104" s="24" t="s">
        <v>177</v>
      </c>
      <c r="C2104" s="25" t="s">
        <v>178</v>
      </c>
      <c r="D2104" s="26">
        <v>1</v>
      </c>
      <c r="E2104" s="27">
        <v>350</v>
      </c>
      <c r="F2104" s="94">
        <f t="shared" si="88"/>
        <v>350</v>
      </c>
    </row>
    <row r="2105" spans="1:6" s="13" customFormat="1" ht="15" x14ac:dyDescent="0.25">
      <c r="A2105" s="7"/>
      <c r="B2105" s="24" t="s">
        <v>161</v>
      </c>
      <c r="C2105" s="25" t="s">
        <v>162</v>
      </c>
      <c r="D2105" s="26">
        <v>1</v>
      </c>
      <c r="E2105" s="27">
        <v>1200</v>
      </c>
      <c r="F2105" s="94">
        <f t="shared" si="88"/>
        <v>1200</v>
      </c>
    </row>
    <row r="2106" spans="1:6" x14ac:dyDescent="0.2">
      <c r="A2106" s="13"/>
      <c r="B2106" s="14" t="s">
        <v>151</v>
      </c>
      <c r="C2106" s="29"/>
      <c r="D2106" s="29"/>
      <c r="E2106" s="31"/>
      <c r="F2106" s="32">
        <f>SUM(F2099:F2105)</f>
        <v>10039.315000000001</v>
      </c>
    </row>
    <row r="2107" spans="1:6" x14ac:dyDescent="0.2">
      <c r="A2107" s="2">
        <v>224</v>
      </c>
      <c r="B2107" s="19" t="s">
        <v>892</v>
      </c>
      <c r="C2107" s="20" t="s">
        <v>139</v>
      </c>
      <c r="D2107" s="33" t="s">
        <v>6</v>
      </c>
      <c r="E2107" s="22"/>
      <c r="F2107" s="93"/>
    </row>
    <row r="2108" spans="1:6" x14ac:dyDescent="0.2">
      <c r="B2108" s="24" t="s">
        <v>172</v>
      </c>
      <c r="C2108" s="25" t="s">
        <v>142</v>
      </c>
      <c r="D2108" s="26" t="s">
        <v>173</v>
      </c>
      <c r="E2108" s="27" t="s">
        <v>136</v>
      </c>
      <c r="F2108" s="11" t="s">
        <v>137</v>
      </c>
    </row>
    <row r="2109" spans="1:6" ht="15" x14ac:dyDescent="0.25">
      <c r="B2109" s="24" t="s">
        <v>893</v>
      </c>
      <c r="C2109" s="25" t="s">
        <v>295</v>
      </c>
      <c r="D2109" s="26">
        <v>0.05</v>
      </c>
      <c r="E2109" s="27">
        <v>62000</v>
      </c>
      <c r="F2109" s="94">
        <f>+D2109*E2109</f>
        <v>3100</v>
      </c>
    </row>
    <row r="2110" spans="1:6" ht="15" x14ac:dyDescent="0.25">
      <c r="B2110" s="24" t="s">
        <v>888</v>
      </c>
      <c r="C2110" s="25" t="s">
        <v>295</v>
      </c>
      <c r="D2110" s="26">
        <v>0.01</v>
      </c>
      <c r="E2110" s="27">
        <v>33000</v>
      </c>
      <c r="F2110" s="94">
        <f t="shared" ref="F2110:F2115" si="89">+D2110*E2110</f>
        <v>330</v>
      </c>
    </row>
    <row r="2111" spans="1:6" ht="15" x14ac:dyDescent="0.25">
      <c r="B2111" s="24" t="s">
        <v>889</v>
      </c>
      <c r="C2111" s="25" t="s">
        <v>890</v>
      </c>
      <c r="D2111" s="26">
        <v>0.1</v>
      </c>
      <c r="E2111" s="27">
        <v>1500</v>
      </c>
      <c r="F2111" s="94">
        <f t="shared" si="89"/>
        <v>150</v>
      </c>
    </row>
    <row r="2112" spans="1:6" ht="15" x14ac:dyDescent="0.25">
      <c r="B2112" s="24" t="s">
        <v>275</v>
      </c>
      <c r="C2112" s="25" t="s">
        <v>268</v>
      </c>
      <c r="D2112" s="26">
        <v>0.05</v>
      </c>
      <c r="E2112" s="27">
        <v>5000</v>
      </c>
      <c r="F2112" s="94">
        <f t="shared" si="89"/>
        <v>250</v>
      </c>
    </row>
    <row r="2113" spans="1:6" ht="15" x14ac:dyDescent="0.25">
      <c r="B2113" s="24" t="s">
        <v>561</v>
      </c>
      <c r="C2113" s="25" t="s">
        <v>148</v>
      </c>
      <c r="D2113" s="26">
        <v>0.4</v>
      </c>
      <c r="E2113" s="27">
        <v>19531.050000000003</v>
      </c>
      <c r="F2113" s="94">
        <f t="shared" si="89"/>
        <v>7812.4200000000019</v>
      </c>
    </row>
    <row r="2114" spans="1:6" ht="15" x14ac:dyDescent="0.25">
      <c r="B2114" s="24" t="s">
        <v>177</v>
      </c>
      <c r="C2114" s="25" t="s">
        <v>178</v>
      </c>
      <c r="D2114" s="26">
        <v>1</v>
      </c>
      <c r="E2114" s="27">
        <v>350</v>
      </c>
      <c r="F2114" s="94">
        <f t="shared" si="89"/>
        <v>350</v>
      </c>
    </row>
    <row r="2115" spans="1:6" s="13" customFormat="1" ht="15" x14ac:dyDescent="0.25">
      <c r="A2115" s="7"/>
      <c r="B2115" s="24" t="s">
        <v>161</v>
      </c>
      <c r="C2115" s="25" t="s">
        <v>162</v>
      </c>
      <c r="D2115" s="26">
        <v>0.5</v>
      </c>
      <c r="E2115" s="27">
        <v>800</v>
      </c>
      <c r="F2115" s="94">
        <f t="shared" si="89"/>
        <v>400</v>
      </c>
    </row>
    <row r="2116" spans="1:6" x14ac:dyDescent="0.2">
      <c r="A2116" s="13"/>
      <c r="B2116" s="14" t="s">
        <v>151</v>
      </c>
      <c r="C2116" s="29"/>
      <c r="D2116" s="29"/>
      <c r="E2116" s="31"/>
      <c r="F2116" s="32">
        <f>SUM(F2109:F2115)</f>
        <v>12392.420000000002</v>
      </c>
    </row>
    <row r="2117" spans="1:6" x14ac:dyDescent="0.2">
      <c r="A2117" s="2">
        <v>225</v>
      </c>
      <c r="B2117" s="19" t="s">
        <v>892</v>
      </c>
      <c r="C2117" s="20" t="s">
        <v>139</v>
      </c>
      <c r="D2117" s="33" t="s">
        <v>6</v>
      </c>
      <c r="E2117" s="22"/>
      <c r="F2117" s="93"/>
    </row>
    <row r="2118" spans="1:6" x14ac:dyDescent="0.2">
      <c r="B2118" s="24" t="s">
        <v>172</v>
      </c>
      <c r="C2118" s="25" t="s">
        <v>142</v>
      </c>
      <c r="D2118" s="26" t="s">
        <v>173</v>
      </c>
      <c r="E2118" s="27" t="s">
        <v>136</v>
      </c>
      <c r="F2118" s="11" t="s">
        <v>137</v>
      </c>
    </row>
    <row r="2119" spans="1:6" ht="15" x14ac:dyDescent="0.25">
      <c r="B2119" s="24" t="s">
        <v>893</v>
      </c>
      <c r="C2119" s="25" t="s">
        <v>295</v>
      </c>
      <c r="D2119" s="26">
        <v>0.05</v>
      </c>
      <c r="E2119" s="27">
        <v>62000</v>
      </c>
      <c r="F2119" s="94">
        <f>+D2119*E2119</f>
        <v>3100</v>
      </c>
    </row>
    <row r="2120" spans="1:6" ht="15" x14ac:dyDescent="0.25">
      <c r="B2120" s="24" t="s">
        <v>888</v>
      </c>
      <c r="C2120" s="25" t="s">
        <v>295</v>
      </c>
      <c r="D2120" s="26">
        <v>0.01</v>
      </c>
      <c r="E2120" s="27">
        <v>33000</v>
      </c>
      <c r="F2120" s="94">
        <f t="shared" ref="F2120:F2125" si="90">+D2120*E2120</f>
        <v>330</v>
      </c>
    </row>
    <row r="2121" spans="1:6" ht="15" x14ac:dyDescent="0.25">
      <c r="B2121" s="24" t="s">
        <v>889</v>
      </c>
      <c r="C2121" s="25" t="s">
        <v>890</v>
      </c>
      <c r="D2121" s="26">
        <v>0.1</v>
      </c>
      <c r="E2121" s="27">
        <v>1500</v>
      </c>
      <c r="F2121" s="94">
        <f t="shared" si="90"/>
        <v>150</v>
      </c>
    </row>
    <row r="2122" spans="1:6" ht="15" x14ac:dyDescent="0.25">
      <c r="B2122" s="24" t="s">
        <v>275</v>
      </c>
      <c r="C2122" s="25" t="s">
        <v>268</v>
      </c>
      <c r="D2122" s="26">
        <v>0.05</v>
      </c>
      <c r="E2122" s="27">
        <v>5000</v>
      </c>
      <c r="F2122" s="94">
        <f t="shared" si="90"/>
        <v>250</v>
      </c>
    </row>
    <row r="2123" spans="1:6" ht="15" x14ac:dyDescent="0.25">
      <c r="B2123" s="24" t="s">
        <v>561</v>
      </c>
      <c r="C2123" s="25" t="s">
        <v>148</v>
      </c>
      <c r="D2123" s="26">
        <v>0.4</v>
      </c>
      <c r="E2123" s="27">
        <v>19531.050000000003</v>
      </c>
      <c r="F2123" s="94">
        <f t="shared" si="90"/>
        <v>7812.4200000000019</v>
      </c>
    </row>
    <row r="2124" spans="1:6" ht="15" x14ac:dyDescent="0.25">
      <c r="B2124" s="24" t="s">
        <v>177</v>
      </c>
      <c r="C2124" s="25" t="s">
        <v>178</v>
      </c>
      <c r="D2124" s="26">
        <v>1</v>
      </c>
      <c r="E2124" s="27">
        <v>350</v>
      </c>
      <c r="F2124" s="94">
        <f t="shared" si="90"/>
        <v>350</v>
      </c>
    </row>
    <row r="2125" spans="1:6" s="13" customFormat="1" ht="15" x14ac:dyDescent="0.25">
      <c r="A2125" s="7"/>
      <c r="B2125" s="24" t="s">
        <v>161</v>
      </c>
      <c r="C2125" s="25" t="s">
        <v>162</v>
      </c>
      <c r="D2125" s="26">
        <v>0.5</v>
      </c>
      <c r="E2125" s="27">
        <v>800</v>
      </c>
      <c r="F2125" s="94">
        <f t="shared" si="90"/>
        <v>400</v>
      </c>
    </row>
    <row r="2126" spans="1:6" x14ac:dyDescent="0.2">
      <c r="A2126" s="13"/>
      <c r="B2126" s="14" t="s">
        <v>151</v>
      </c>
      <c r="C2126" s="29"/>
      <c r="D2126" s="29"/>
      <c r="E2126" s="31"/>
      <c r="F2126" s="17">
        <f>SUM(F2119:F2125)</f>
        <v>12392.420000000002</v>
      </c>
    </row>
    <row r="2127" spans="1:6" x14ac:dyDescent="0.2">
      <c r="A2127" s="2">
        <v>226</v>
      </c>
      <c r="B2127" s="19" t="s">
        <v>894</v>
      </c>
      <c r="C2127" s="20" t="s">
        <v>139</v>
      </c>
      <c r="D2127" s="33" t="s">
        <v>6</v>
      </c>
      <c r="E2127" s="22"/>
      <c r="F2127" s="93"/>
    </row>
    <row r="2128" spans="1:6" x14ac:dyDescent="0.2">
      <c r="B2128" s="24" t="s">
        <v>172</v>
      </c>
      <c r="C2128" s="25" t="s">
        <v>142</v>
      </c>
      <c r="D2128" s="26" t="s">
        <v>173</v>
      </c>
      <c r="E2128" s="27" t="s">
        <v>136</v>
      </c>
      <c r="F2128" s="11" t="s">
        <v>137</v>
      </c>
    </row>
    <row r="2129" spans="1:6" ht="15" x14ac:dyDescent="0.25">
      <c r="B2129" s="24" t="s">
        <v>895</v>
      </c>
      <c r="C2129" s="25" t="s">
        <v>295</v>
      </c>
      <c r="D2129" s="26">
        <v>0.15</v>
      </c>
      <c r="E2129" s="27">
        <v>37000</v>
      </c>
      <c r="F2129" s="94">
        <f t="shared" ref="F2129:F2135" si="91">D2129*E2129</f>
        <v>5550</v>
      </c>
    </row>
    <row r="2130" spans="1:6" ht="15" x14ac:dyDescent="0.25">
      <c r="B2130" s="24" t="s">
        <v>430</v>
      </c>
      <c r="C2130" s="25" t="s">
        <v>293</v>
      </c>
      <c r="D2130" s="26">
        <v>1</v>
      </c>
      <c r="E2130" s="27">
        <v>1500</v>
      </c>
      <c r="F2130" s="94">
        <f t="shared" si="91"/>
        <v>1500</v>
      </c>
    </row>
    <row r="2131" spans="1:6" ht="15" x14ac:dyDescent="0.25">
      <c r="B2131" s="24" t="s">
        <v>896</v>
      </c>
      <c r="C2131" s="25" t="s">
        <v>295</v>
      </c>
      <c r="D2131" s="26">
        <v>0.1</v>
      </c>
      <c r="E2131" s="27">
        <v>40000</v>
      </c>
      <c r="F2131" s="94">
        <f t="shared" si="91"/>
        <v>4000</v>
      </c>
    </row>
    <row r="2132" spans="1:6" ht="15" x14ac:dyDescent="0.25">
      <c r="B2132" s="24" t="s">
        <v>897</v>
      </c>
      <c r="C2132" s="25" t="s">
        <v>634</v>
      </c>
      <c r="D2132" s="26">
        <v>35.200000000000003</v>
      </c>
      <c r="E2132" s="27">
        <v>2300</v>
      </c>
      <c r="F2132" s="94">
        <f t="shared" si="91"/>
        <v>80960</v>
      </c>
    </row>
    <row r="2133" spans="1:6" ht="15" x14ac:dyDescent="0.25">
      <c r="B2133" s="24" t="s">
        <v>898</v>
      </c>
      <c r="C2133" s="25" t="s">
        <v>295</v>
      </c>
      <c r="D2133" s="26">
        <v>0.05</v>
      </c>
      <c r="E2133" s="27">
        <v>248000</v>
      </c>
      <c r="F2133" s="94">
        <f t="shared" si="91"/>
        <v>12400</v>
      </c>
    </row>
    <row r="2134" spans="1:6" ht="15" x14ac:dyDescent="0.25">
      <c r="B2134" s="24" t="s">
        <v>561</v>
      </c>
      <c r="C2134" s="25" t="s">
        <v>148</v>
      </c>
      <c r="D2134" s="26">
        <v>3</v>
      </c>
      <c r="E2134" s="27">
        <v>19531.050000000003</v>
      </c>
      <c r="F2134" s="94">
        <f t="shared" si="91"/>
        <v>58593.150000000009</v>
      </c>
    </row>
    <row r="2135" spans="1:6" s="13" customFormat="1" ht="15" x14ac:dyDescent="0.25">
      <c r="A2135" s="7"/>
      <c r="B2135" s="24" t="s">
        <v>177</v>
      </c>
      <c r="C2135" s="25" t="s">
        <v>178</v>
      </c>
      <c r="D2135" s="26">
        <v>0.6</v>
      </c>
      <c r="E2135" s="27">
        <v>1065</v>
      </c>
      <c r="F2135" s="94">
        <f t="shared" si="91"/>
        <v>639</v>
      </c>
    </row>
    <row r="2136" spans="1:6" s="66" customFormat="1" x14ac:dyDescent="0.2">
      <c r="A2136" s="13"/>
      <c r="B2136" s="14" t="s">
        <v>151</v>
      </c>
      <c r="C2136" s="15"/>
      <c r="D2136" s="15"/>
      <c r="E2136" s="16"/>
      <c r="F2136" s="17">
        <f>SUM(F2129:F2135)</f>
        <v>163642.15000000002</v>
      </c>
    </row>
    <row r="2137" spans="1:6" x14ac:dyDescent="0.2">
      <c r="A2137" s="67">
        <v>227</v>
      </c>
      <c r="B2137" s="19" t="s">
        <v>899</v>
      </c>
      <c r="C2137" s="43" t="s">
        <v>139</v>
      </c>
      <c r="D2137" s="21" t="s">
        <v>140</v>
      </c>
      <c r="E2137" s="44"/>
      <c r="F2137" s="91"/>
    </row>
    <row r="2138" spans="1:6" x14ac:dyDescent="0.2">
      <c r="B2138" s="24" t="s">
        <v>172</v>
      </c>
      <c r="C2138" s="25" t="s">
        <v>142</v>
      </c>
      <c r="D2138" s="26" t="s">
        <v>173</v>
      </c>
      <c r="E2138" s="27" t="s">
        <v>136</v>
      </c>
      <c r="F2138" s="11" t="s">
        <v>137</v>
      </c>
    </row>
    <row r="2139" spans="1:6" ht="15" x14ac:dyDescent="0.25">
      <c r="B2139" s="24" t="s">
        <v>900</v>
      </c>
      <c r="C2139" s="25" t="s">
        <v>293</v>
      </c>
      <c r="D2139" s="26">
        <v>0.05</v>
      </c>
      <c r="E2139" s="27">
        <v>1500</v>
      </c>
      <c r="F2139" s="94">
        <f t="shared" ref="F2139:F2146" si="92">D2139*E2139</f>
        <v>75</v>
      </c>
    </row>
    <row r="2140" spans="1:6" ht="15" x14ac:dyDescent="0.25">
      <c r="B2140" s="24" t="s">
        <v>896</v>
      </c>
      <c r="C2140" s="25" t="s">
        <v>295</v>
      </c>
      <c r="D2140" s="26">
        <v>7.0000000000000001E-3</v>
      </c>
      <c r="E2140" s="27">
        <v>40000</v>
      </c>
      <c r="F2140" s="94">
        <f t="shared" si="92"/>
        <v>280</v>
      </c>
    </row>
    <row r="2141" spans="1:6" ht="15" x14ac:dyDescent="0.25">
      <c r="B2141" s="24" t="s">
        <v>901</v>
      </c>
      <c r="C2141" s="25" t="s">
        <v>301</v>
      </c>
      <c r="D2141" s="26">
        <v>8.0000000000000002E-3</v>
      </c>
      <c r="E2141" s="27">
        <v>37000</v>
      </c>
      <c r="F2141" s="94">
        <f t="shared" si="92"/>
        <v>296</v>
      </c>
    </row>
    <row r="2142" spans="1:6" ht="15" x14ac:dyDescent="0.25">
      <c r="B2142" s="24" t="s">
        <v>447</v>
      </c>
      <c r="C2142" s="25" t="s">
        <v>295</v>
      </c>
      <c r="D2142" s="26">
        <v>1E-3</v>
      </c>
      <c r="E2142" s="27">
        <v>12000</v>
      </c>
      <c r="F2142" s="94">
        <f t="shared" si="92"/>
        <v>12</v>
      </c>
    </row>
    <row r="2143" spans="1:6" ht="15" x14ac:dyDescent="0.25">
      <c r="B2143" s="24" t="s">
        <v>902</v>
      </c>
      <c r="C2143" s="25" t="s">
        <v>140</v>
      </c>
      <c r="D2143" s="26">
        <v>1</v>
      </c>
      <c r="E2143" s="27">
        <v>4960</v>
      </c>
      <c r="F2143" s="94">
        <f t="shared" si="92"/>
        <v>4960</v>
      </c>
    </row>
    <row r="2144" spans="1:6" ht="15" x14ac:dyDescent="0.25">
      <c r="B2144" s="24" t="s">
        <v>561</v>
      </c>
      <c r="C2144" s="25" t="s">
        <v>148</v>
      </c>
      <c r="D2144" s="26">
        <v>0.15</v>
      </c>
      <c r="E2144" s="27">
        <v>19531.050000000003</v>
      </c>
      <c r="F2144" s="94">
        <f t="shared" si="92"/>
        <v>2929.6575000000003</v>
      </c>
    </row>
    <row r="2145" spans="1:6" ht="15" x14ac:dyDescent="0.25">
      <c r="B2145" s="24" t="s">
        <v>310</v>
      </c>
      <c r="C2145" s="25" t="s">
        <v>148</v>
      </c>
      <c r="D2145" s="26">
        <v>0.05</v>
      </c>
      <c r="E2145" s="27">
        <v>19531.050000000003</v>
      </c>
      <c r="F2145" s="94">
        <f t="shared" si="92"/>
        <v>976.55250000000024</v>
      </c>
    </row>
    <row r="2146" spans="1:6" s="13" customFormat="1" ht="15" x14ac:dyDescent="0.25">
      <c r="A2146" s="7"/>
      <c r="B2146" s="24" t="s">
        <v>177</v>
      </c>
      <c r="C2146" s="25" t="s">
        <v>178</v>
      </c>
      <c r="D2146" s="26">
        <v>0.15</v>
      </c>
      <c r="E2146" s="27">
        <v>1065</v>
      </c>
      <c r="F2146" s="94">
        <f t="shared" si="92"/>
        <v>159.75</v>
      </c>
    </row>
    <row r="2147" spans="1:6" x14ac:dyDescent="0.2">
      <c r="A2147" s="13"/>
      <c r="B2147" s="14" t="s">
        <v>151</v>
      </c>
      <c r="C2147" s="15"/>
      <c r="D2147" s="15"/>
      <c r="E2147" s="16"/>
      <c r="F2147" s="17">
        <f>SUM(F2139:F2146)</f>
        <v>9688.9600000000009</v>
      </c>
    </row>
    <row r="2148" spans="1:6" x14ac:dyDescent="0.2">
      <c r="A2148" s="2">
        <v>228</v>
      </c>
      <c r="B2148" s="19" t="s">
        <v>903</v>
      </c>
      <c r="C2148" s="20" t="s">
        <v>139</v>
      </c>
      <c r="D2148" s="33" t="s">
        <v>6</v>
      </c>
      <c r="E2148" s="22"/>
      <c r="F2148" s="93"/>
    </row>
    <row r="2149" spans="1:6" x14ac:dyDescent="0.2">
      <c r="B2149" s="24" t="s">
        <v>172</v>
      </c>
      <c r="C2149" s="25" t="s">
        <v>142</v>
      </c>
      <c r="D2149" s="26" t="s">
        <v>173</v>
      </c>
      <c r="E2149" s="27" t="s">
        <v>136</v>
      </c>
      <c r="F2149" s="11" t="s">
        <v>137</v>
      </c>
    </row>
    <row r="2150" spans="1:6" ht="15" x14ac:dyDescent="0.25">
      <c r="B2150" s="24" t="s">
        <v>895</v>
      </c>
      <c r="C2150" s="25" t="s">
        <v>295</v>
      </c>
      <c r="D2150" s="26">
        <v>0.15</v>
      </c>
      <c r="E2150" s="27">
        <v>37000</v>
      </c>
      <c r="F2150" s="94">
        <f>D2150*E2150</f>
        <v>5550</v>
      </c>
    </row>
    <row r="2151" spans="1:6" ht="15" x14ac:dyDescent="0.25">
      <c r="B2151" s="24" t="s">
        <v>322</v>
      </c>
      <c r="C2151" s="25" t="s">
        <v>293</v>
      </c>
      <c r="D2151" s="26">
        <v>1</v>
      </c>
      <c r="E2151" s="27">
        <v>1500</v>
      </c>
      <c r="F2151" s="94">
        <f>D2151*E2151</f>
        <v>1500</v>
      </c>
    </row>
    <row r="2152" spans="1:6" ht="15" x14ac:dyDescent="0.25">
      <c r="B2152" s="24" t="s">
        <v>898</v>
      </c>
      <c r="C2152" s="25" t="s">
        <v>295</v>
      </c>
      <c r="D2152" s="26">
        <v>0.05</v>
      </c>
      <c r="E2152" s="27">
        <v>248000</v>
      </c>
      <c r="F2152" s="94">
        <f>D2152*E2152</f>
        <v>12400</v>
      </c>
    </row>
    <row r="2153" spans="1:6" ht="15" x14ac:dyDescent="0.25">
      <c r="B2153" s="24" t="s">
        <v>561</v>
      </c>
      <c r="C2153" s="25" t="s">
        <v>148</v>
      </c>
      <c r="D2153" s="26">
        <v>0.8</v>
      </c>
      <c r="E2153" s="27">
        <v>19531.050000000003</v>
      </c>
      <c r="F2153" s="94">
        <f>D2153*E2153</f>
        <v>15624.840000000004</v>
      </c>
    </row>
    <row r="2154" spans="1:6" s="13" customFormat="1" ht="15" x14ac:dyDescent="0.25">
      <c r="A2154" s="7"/>
      <c r="B2154" s="24" t="s">
        <v>177</v>
      </c>
      <c r="C2154" s="25" t="s">
        <v>178</v>
      </c>
      <c r="D2154" s="26"/>
      <c r="E2154" s="27"/>
      <c r="F2154" s="94">
        <f>+F2153*0.05</f>
        <v>781.24200000000019</v>
      </c>
    </row>
    <row r="2155" spans="1:6" x14ac:dyDescent="0.2">
      <c r="A2155" s="13"/>
      <c r="B2155" s="14" t="s">
        <v>151</v>
      </c>
      <c r="C2155" s="15"/>
      <c r="D2155" s="15"/>
      <c r="E2155" s="16"/>
      <c r="F2155" s="17">
        <f>SUM(F2150:F2154)</f>
        <v>35856.082000000002</v>
      </c>
    </row>
    <row r="2156" spans="1:6" x14ac:dyDescent="0.2">
      <c r="A2156" s="2">
        <v>229</v>
      </c>
      <c r="B2156" s="19" t="s">
        <v>904</v>
      </c>
      <c r="C2156" s="20" t="s">
        <v>139</v>
      </c>
      <c r="D2156" s="33" t="s">
        <v>140</v>
      </c>
      <c r="E2156" s="22"/>
      <c r="F2156" s="93"/>
    </row>
    <row r="2157" spans="1:6" x14ac:dyDescent="0.2">
      <c r="B2157" s="24" t="s">
        <v>172</v>
      </c>
      <c r="C2157" s="25" t="s">
        <v>142</v>
      </c>
      <c r="D2157" s="26" t="s">
        <v>173</v>
      </c>
      <c r="E2157" s="27" t="s">
        <v>136</v>
      </c>
      <c r="F2157" s="11" t="s">
        <v>137</v>
      </c>
    </row>
    <row r="2158" spans="1:6" ht="15" x14ac:dyDescent="0.25">
      <c r="B2158" s="24" t="s">
        <v>905</v>
      </c>
      <c r="C2158" s="25" t="s">
        <v>293</v>
      </c>
      <c r="D2158" s="26">
        <v>0.05</v>
      </c>
      <c r="E2158" s="27">
        <v>1500</v>
      </c>
      <c r="F2158" s="94">
        <f>D2158*E2158</f>
        <v>75</v>
      </c>
    </row>
    <row r="2159" spans="1:6" ht="15" x14ac:dyDescent="0.25">
      <c r="B2159" s="24" t="s">
        <v>906</v>
      </c>
      <c r="C2159" s="25" t="s">
        <v>301</v>
      </c>
      <c r="D2159" s="26">
        <v>8.0000000000000002E-3</v>
      </c>
      <c r="E2159" s="27">
        <v>37000</v>
      </c>
      <c r="F2159" s="94">
        <f>D2159*E2159</f>
        <v>296</v>
      </c>
    </row>
    <row r="2160" spans="1:6" ht="15" x14ac:dyDescent="0.25">
      <c r="B2160" s="24" t="s">
        <v>447</v>
      </c>
      <c r="C2160" s="25" t="s">
        <v>295</v>
      </c>
      <c r="D2160" s="26">
        <v>1E-3</v>
      </c>
      <c r="E2160" s="27">
        <v>12000</v>
      </c>
      <c r="F2160" s="94">
        <f>D2160*E2160</f>
        <v>12</v>
      </c>
    </row>
    <row r="2161" spans="1:6" ht="15" x14ac:dyDescent="0.25">
      <c r="B2161" s="24" t="s">
        <v>310</v>
      </c>
      <c r="C2161" s="25" t="s">
        <v>148</v>
      </c>
      <c r="D2161" s="26">
        <v>0.1</v>
      </c>
      <c r="E2161" s="27">
        <v>19531.050000000003</v>
      </c>
      <c r="F2161" s="94">
        <f>D2161*E2161</f>
        <v>1953.1050000000005</v>
      </c>
    </row>
    <row r="2162" spans="1:6" s="13" customFormat="1" ht="15" x14ac:dyDescent="0.25">
      <c r="A2162" s="7"/>
      <c r="B2162" s="24" t="s">
        <v>177</v>
      </c>
      <c r="C2162" s="25" t="s">
        <v>178</v>
      </c>
      <c r="D2162" s="26"/>
      <c r="E2162" s="27"/>
      <c r="F2162" s="94">
        <f>+F2161*0.05</f>
        <v>97.655250000000024</v>
      </c>
    </row>
    <row r="2163" spans="1:6" x14ac:dyDescent="0.2">
      <c r="A2163" s="13"/>
      <c r="B2163" s="14" t="s">
        <v>151</v>
      </c>
      <c r="C2163" s="15"/>
      <c r="D2163" s="15"/>
      <c r="E2163" s="16"/>
      <c r="F2163" s="17">
        <f>SUM(F2158:F2162)</f>
        <v>2433.7602500000003</v>
      </c>
    </row>
    <row r="2164" spans="1:6" x14ac:dyDescent="0.2">
      <c r="A2164" s="2">
        <v>230</v>
      </c>
      <c r="B2164" s="19" t="s">
        <v>907</v>
      </c>
      <c r="C2164" s="20" t="s">
        <v>139</v>
      </c>
      <c r="D2164" s="33" t="s">
        <v>6</v>
      </c>
      <c r="E2164" s="22"/>
      <c r="F2164" s="93"/>
    </row>
    <row r="2165" spans="1:6" x14ac:dyDescent="0.2">
      <c r="B2165" s="24" t="s">
        <v>172</v>
      </c>
      <c r="C2165" s="25" t="s">
        <v>142</v>
      </c>
      <c r="D2165" s="26" t="s">
        <v>173</v>
      </c>
      <c r="E2165" s="27" t="s">
        <v>136</v>
      </c>
      <c r="F2165" s="11" t="s">
        <v>137</v>
      </c>
    </row>
    <row r="2166" spans="1:6" ht="15" x14ac:dyDescent="0.25">
      <c r="B2166" s="24" t="s">
        <v>908</v>
      </c>
      <c r="C2166" s="25" t="s">
        <v>295</v>
      </c>
      <c r="D2166" s="26">
        <v>0.05</v>
      </c>
      <c r="E2166" s="27">
        <v>37000</v>
      </c>
      <c r="F2166" s="94">
        <f>+D2166*E2166</f>
        <v>1850</v>
      </c>
    </row>
    <row r="2167" spans="1:6" ht="15" x14ac:dyDescent="0.25">
      <c r="B2167" s="24" t="s">
        <v>888</v>
      </c>
      <c r="C2167" s="25" t="s">
        <v>295</v>
      </c>
      <c r="D2167" s="26">
        <v>0.01</v>
      </c>
      <c r="E2167" s="27">
        <v>33000</v>
      </c>
      <c r="F2167" s="94">
        <f t="shared" ref="F2167:F2172" si="93">+D2167*E2167</f>
        <v>330</v>
      </c>
    </row>
    <row r="2168" spans="1:6" ht="15" x14ac:dyDescent="0.25">
      <c r="B2168" s="24" t="s">
        <v>889</v>
      </c>
      <c r="C2168" s="25" t="s">
        <v>890</v>
      </c>
      <c r="D2168" s="26">
        <v>0.1</v>
      </c>
      <c r="E2168" s="27">
        <v>1500</v>
      </c>
      <c r="F2168" s="94">
        <f t="shared" si="93"/>
        <v>150</v>
      </c>
    </row>
    <row r="2169" spans="1:6" ht="15" x14ac:dyDescent="0.25">
      <c r="B2169" s="24" t="s">
        <v>275</v>
      </c>
      <c r="C2169" s="25" t="s">
        <v>268</v>
      </c>
      <c r="D2169" s="26">
        <v>0.05</v>
      </c>
      <c r="E2169" s="27">
        <v>5000</v>
      </c>
      <c r="F2169" s="94">
        <f t="shared" si="93"/>
        <v>250</v>
      </c>
    </row>
    <row r="2170" spans="1:6" ht="15" x14ac:dyDescent="0.25">
      <c r="B2170" s="24" t="s">
        <v>561</v>
      </c>
      <c r="C2170" s="25" t="s">
        <v>148</v>
      </c>
      <c r="D2170" s="26">
        <v>0.4</v>
      </c>
      <c r="E2170" s="27">
        <v>19531.050000000003</v>
      </c>
      <c r="F2170" s="94">
        <f t="shared" si="93"/>
        <v>7812.4200000000019</v>
      </c>
    </row>
    <row r="2171" spans="1:6" ht="15" x14ac:dyDescent="0.25">
      <c r="B2171" s="24" t="s">
        <v>177</v>
      </c>
      <c r="C2171" s="25" t="s">
        <v>178</v>
      </c>
      <c r="D2171" s="26">
        <v>1</v>
      </c>
      <c r="E2171" s="27">
        <v>350</v>
      </c>
      <c r="F2171" s="94">
        <f t="shared" si="93"/>
        <v>350</v>
      </c>
    </row>
    <row r="2172" spans="1:6" s="13" customFormat="1" ht="15" x14ac:dyDescent="0.25">
      <c r="A2172" s="7"/>
      <c r="B2172" s="24" t="s">
        <v>161</v>
      </c>
      <c r="C2172" s="25" t="s">
        <v>162</v>
      </c>
      <c r="D2172" s="26">
        <v>0.5</v>
      </c>
      <c r="E2172" s="27">
        <v>800</v>
      </c>
      <c r="F2172" s="94">
        <f t="shared" si="93"/>
        <v>400</v>
      </c>
    </row>
    <row r="2173" spans="1:6" x14ac:dyDescent="0.2">
      <c r="A2173" s="13"/>
      <c r="B2173" s="14" t="s">
        <v>151</v>
      </c>
      <c r="C2173" s="29"/>
      <c r="D2173" s="29"/>
      <c r="E2173" s="31"/>
      <c r="F2173" s="17">
        <f>SUM(F2166:F2172)</f>
        <v>11142.420000000002</v>
      </c>
    </row>
    <row r="2174" spans="1:6" x14ac:dyDescent="0.2">
      <c r="A2174" s="2">
        <v>231</v>
      </c>
      <c r="B2174" s="19" t="s">
        <v>909</v>
      </c>
      <c r="C2174" s="43" t="s">
        <v>139</v>
      </c>
      <c r="D2174" s="21" t="s">
        <v>6</v>
      </c>
      <c r="E2174" s="44"/>
      <c r="F2174" s="23"/>
    </row>
    <row r="2175" spans="1:6" x14ac:dyDescent="0.2">
      <c r="B2175" s="24" t="s">
        <v>172</v>
      </c>
      <c r="C2175" s="25" t="s">
        <v>142</v>
      </c>
      <c r="D2175" s="26" t="s">
        <v>173</v>
      </c>
      <c r="E2175" s="27" t="s">
        <v>136</v>
      </c>
      <c r="F2175" s="51" t="s">
        <v>137</v>
      </c>
    </row>
    <row r="2176" spans="1:6" ht="15" x14ac:dyDescent="0.25">
      <c r="B2176" s="24" t="s">
        <v>681</v>
      </c>
      <c r="C2176" s="25" t="s">
        <v>142</v>
      </c>
      <c r="D2176" s="39">
        <v>0.7</v>
      </c>
      <c r="E2176" s="27">
        <v>400</v>
      </c>
      <c r="F2176" s="28">
        <f>+D2176*E2176</f>
        <v>280</v>
      </c>
    </row>
    <row r="2177" spans="1:6" ht="15" x14ac:dyDescent="0.25">
      <c r="B2177" s="24" t="s">
        <v>661</v>
      </c>
      <c r="C2177" s="25" t="s">
        <v>777</v>
      </c>
      <c r="D2177" s="26">
        <v>0.04</v>
      </c>
      <c r="E2177" s="27">
        <v>1500</v>
      </c>
      <c r="F2177" s="28">
        <f>D2177*E2177</f>
        <v>60</v>
      </c>
    </row>
    <row r="2178" spans="1:6" ht="15" x14ac:dyDescent="0.25">
      <c r="B2178" s="24" t="s">
        <v>869</v>
      </c>
      <c r="C2178" s="25" t="s">
        <v>142</v>
      </c>
      <c r="D2178" s="26">
        <v>0.69</v>
      </c>
      <c r="E2178" s="27">
        <v>47555</v>
      </c>
      <c r="F2178" s="28"/>
    </row>
    <row r="2179" spans="1:6" ht="15" x14ac:dyDescent="0.25">
      <c r="B2179" s="24" t="s">
        <v>471</v>
      </c>
      <c r="C2179" s="25" t="s">
        <v>148</v>
      </c>
      <c r="D2179" s="26">
        <v>0.6</v>
      </c>
      <c r="E2179" s="27">
        <v>26041.4</v>
      </c>
      <c r="F2179" s="28">
        <f>D2179*E2179</f>
        <v>15624.84</v>
      </c>
    </row>
    <row r="2180" spans="1:6" ht="15" x14ac:dyDescent="0.25">
      <c r="B2180" s="24" t="s">
        <v>177</v>
      </c>
      <c r="C2180" s="25" t="s">
        <v>178</v>
      </c>
      <c r="D2180" s="26">
        <v>0.2</v>
      </c>
      <c r="E2180" s="27">
        <v>1065</v>
      </c>
      <c r="F2180" s="28">
        <f>D2180*E2180</f>
        <v>213</v>
      </c>
    </row>
    <row r="2181" spans="1:6" s="13" customFormat="1" ht="15" x14ac:dyDescent="0.25">
      <c r="A2181" s="7"/>
      <c r="B2181" s="24" t="s">
        <v>161</v>
      </c>
      <c r="C2181" s="25" t="s">
        <v>162</v>
      </c>
      <c r="D2181" s="26">
        <v>1</v>
      </c>
      <c r="E2181" s="27">
        <v>800</v>
      </c>
      <c r="F2181" s="28">
        <f>D2181*E2181</f>
        <v>800</v>
      </c>
    </row>
    <row r="2182" spans="1:6" x14ac:dyDescent="0.2">
      <c r="A2182" s="13"/>
      <c r="B2182" s="14" t="s">
        <v>151</v>
      </c>
      <c r="C2182" s="29"/>
      <c r="D2182" s="30"/>
      <c r="E2182" s="31"/>
      <c r="F2182" s="32">
        <f>SUM(F2176:F2181)</f>
        <v>16977.84</v>
      </c>
    </row>
    <row r="2183" spans="1:6" x14ac:dyDescent="0.2">
      <c r="A2183" s="67">
        <v>232</v>
      </c>
      <c r="B2183" s="67" t="s">
        <v>910</v>
      </c>
      <c r="C2183" s="43" t="s">
        <v>139</v>
      </c>
      <c r="D2183" s="4" t="s">
        <v>142</v>
      </c>
      <c r="E2183" s="5"/>
      <c r="F2183" s="5"/>
    </row>
    <row r="2184" spans="1:6" x14ac:dyDescent="0.2">
      <c r="B2184" s="24" t="s">
        <v>172</v>
      </c>
      <c r="C2184" s="25" t="s">
        <v>142</v>
      </c>
      <c r="D2184" s="26" t="s">
        <v>173</v>
      </c>
      <c r="E2184" s="27" t="s">
        <v>136</v>
      </c>
      <c r="F2184" s="51" t="s">
        <v>137</v>
      </c>
    </row>
    <row r="2185" spans="1:6" x14ac:dyDescent="0.2">
      <c r="B2185" s="7" t="s">
        <v>910</v>
      </c>
      <c r="C2185" s="25" t="s">
        <v>911</v>
      </c>
      <c r="D2185" s="10">
        <v>1</v>
      </c>
      <c r="E2185" s="11">
        <v>127200</v>
      </c>
      <c r="F2185" s="11">
        <f>+D2185*E2185</f>
        <v>127200</v>
      </c>
    </row>
    <row r="2186" spans="1:6" ht="15" x14ac:dyDescent="0.25">
      <c r="B2186" s="24" t="s">
        <v>596</v>
      </c>
      <c r="C2186" s="25" t="s">
        <v>148</v>
      </c>
      <c r="D2186" s="26">
        <v>0.6</v>
      </c>
      <c r="E2186" s="27">
        <v>13020.7</v>
      </c>
      <c r="F2186" s="28">
        <f>D2186*E2186</f>
        <v>7812.42</v>
      </c>
    </row>
    <row r="2187" spans="1:6" ht="15" x14ac:dyDescent="0.25">
      <c r="B2187" s="24" t="s">
        <v>177</v>
      </c>
      <c r="C2187" s="25" t="s">
        <v>178</v>
      </c>
      <c r="D2187" s="26"/>
      <c r="E2187" s="27"/>
      <c r="F2187" s="28">
        <f>+F2186*0.05</f>
        <v>390.62100000000004</v>
      </c>
    </row>
    <row r="2188" spans="1:6" s="13" customFormat="1" ht="15" x14ac:dyDescent="0.25">
      <c r="A2188" s="7"/>
      <c r="B2188" s="24" t="s">
        <v>161</v>
      </c>
      <c r="C2188" s="25" t="s">
        <v>162</v>
      </c>
      <c r="D2188" s="26">
        <v>0.1</v>
      </c>
      <c r="E2188" s="27">
        <v>500</v>
      </c>
      <c r="F2188" s="28">
        <f>D2188*E2188</f>
        <v>50</v>
      </c>
    </row>
    <row r="2189" spans="1:6" x14ac:dyDescent="0.2">
      <c r="A2189" s="13"/>
      <c r="B2189" s="14" t="s">
        <v>151</v>
      </c>
      <c r="C2189" s="29"/>
      <c r="D2189" s="30"/>
      <c r="E2189" s="31"/>
      <c r="F2189" s="32">
        <f>SUM(F2185:F2188)</f>
        <v>135453.04100000003</v>
      </c>
    </row>
    <row r="2190" spans="1:6" s="67" customFormat="1" x14ac:dyDescent="0.2">
      <c r="A2190" s="7"/>
      <c r="B2190" s="7"/>
      <c r="C2190" s="10"/>
      <c r="D2190" s="10"/>
      <c r="E2190" s="11"/>
      <c r="F2190" s="11"/>
    </row>
    <row r="2191" spans="1:6" x14ac:dyDescent="0.2">
      <c r="A2191" s="67">
        <v>233</v>
      </c>
      <c r="B2191" s="67" t="s">
        <v>912</v>
      </c>
      <c r="C2191" s="43" t="s">
        <v>139</v>
      </c>
      <c r="D2191" s="4" t="s">
        <v>140</v>
      </c>
      <c r="E2191" s="96"/>
      <c r="F2191" s="67"/>
    </row>
    <row r="2192" spans="1:6" x14ac:dyDescent="0.2">
      <c r="B2192" s="24" t="s">
        <v>172</v>
      </c>
      <c r="C2192" s="25" t="s">
        <v>142</v>
      </c>
      <c r="D2192" s="26" t="s">
        <v>173</v>
      </c>
      <c r="E2192" s="27" t="s">
        <v>136</v>
      </c>
      <c r="F2192" s="51" t="s">
        <v>137</v>
      </c>
    </row>
    <row r="2193" spans="1:6" x14ac:dyDescent="0.2">
      <c r="B2193" s="7" t="s">
        <v>913</v>
      </c>
      <c r="C2193" s="10" t="s">
        <v>140</v>
      </c>
      <c r="D2193" s="10">
        <v>1</v>
      </c>
      <c r="E2193" s="11">
        <v>25750</v>
      </c>
      <c r="F2193" s="11">
        <f>+D2193*E2193</f>
        <v>25750</v>
      </c>
    </row>
    <row r="2194" spans="1:6" x14ac:dyDescent="0.2">
      <c r="B2194" s="7" t="s">
        <v>914</v>
      </c>
      <c r="C2194" s="10" t="s">
        <v>528</v>
      </c>
      <c r="D2194" s="10">
        <v>1</v>
      </c>
      <c r="E2194" s="11">
        <v>2500</v>
      </c>
      <c r="F2194" s="11">
        <f>+D2194*E2194</f>
        <v>2500</v>
      </c>
    </row>
    <row r="2195" spans="1:6" ht="15" x14ac:dyDescent="0.25">
      <c r="B2195" s="24" t="s">
        <v>561</v>
      </c>
      <c r="C2195" s="25" t="s">
        <v>148</v>
      </c>
      <c r="D2195" s="26">
        <v>0.6</v>
      </c>
      <c r="E2195" s="27">
        <v>19531.050000000003</v>
      </c>
      <c r="F2195" s="94">
        <f>+D2195*E2195</f>
        <v>11718.630000000001</v>
      </c>
    </row>
    <row r="2196" spans="1:6" s="13" customFormat="1" ht="15" x14ac:dyDescent="0.25">
      <c r="A2196" s="7"/>
      <c r="B2196" s="24" t="s">
        <v>177</v>
      </c>
      <c r="C2196" s="25" t="s">
        <v>178</v>
      </c>
      <c r="D2196" s="26"/>
      <c r="E2196" s="27"/>
      <c r="F2196" s="28">
        <v>700</v>
      </c>
    </row>
    <row r="2197" spans="1:6" x14ac:dyDescent="0.2">
      <c r="A2197" s="13"/>
      <c r="B2197" s="14" t="s">
        <v>151</v>
      </c>
      <c r="C2197" s="29"/>
      <c r="D2197" s="30"/>
      <c r="E2197" s="31"/>
      <c r="F2197" s="32">
        <f>SUM(F2193:F2196)</f>
        <v>40668.630000000005</v>
      </c>
    </row>
    <row r="2199" spans="1:6" x14ac:dyDescent="0.2">
      <c r="A2199" s="18">
        <v>234</v>
      </c>
      <c r="B2199" s="18" t="s">
        <v>915</v>
      </c>
      <c r="C2199" s="4"/>
      <c r="D2199" s="4" t="s">
        <v>155</v>
      </c>
      <c r="E2199" s="5"/>
      <c r="F2199" s="6"/>
    </row>
    <row r="2200" spans="1:6" x14ac:dyDescent="0.2">
      <c r="B2200" s="80" t="s">
        <v>172</v>
      </c>
      <c r="C2200" s="25" t="s">
        <v>142</v>
      </c>
      <c r="D2200" s="26" t="s">
        <v>173</v>
      </c>
      <c r="E2200" s="27" t="s">
        <v>136</v>
      </c>
      <c r="F2200" s="65" t="s">
        <v>137</v>
      </c>
    </row>
    <row r="2201" spans="1:6" ht="15" x14ac:dyDescent="0.25">
      <c r="B2201" s="24" t="s">
        <v>916</v>
      </c>
      <c r="C2201" s="25" t="s">
        <v>155</v>
      </c>
      <c r="D2201" s="26">
        <v>1.3</v>
      </c>
      <c r="E2201" s="27">
        <v>15000</v>
      </c>
      <c r="F2201" s="28">
        <f t="shared" ref="F2201:F2206" si="94">D2201*E2201</f>
        <v>19500</v>
      </c>
    </row>
    <row r="2202" spans="1:6" ht="15" x14ac:dyDescent="0.25">
      <c r="B2202" s="24" t="s">
        <v>917</v>
      </c>
      <c r="C2202" s="25" t="s">
        <v>148</v>
      </c>
      <c r="D2202" s="26">
        <v>0.8</v>
      </c>
      <c r="E2202" s="27">
        <v>13020.7</v>
      </c>
      <c r="F2202" s="28">
        <f t="shared" si="94"/>
        <v>10416.560000000001</v>
      </c>
    </row>
    <row r="2203" spans="1:6" ht="15" x14ac:dyDescent="0.25">
      <c r="B2203" s="24" t="s">
        <v>918</v>
      </c>
      <c r="C2203" s="25" t="s">
        <v>388</v>
      </c>
      <c r="D2203" s="26">
        <v>0.09</v>
      </c>
      <c r="E2203" s="27">
        <v>70000</v>
      </c>
      <c r="F2203" s="28">
        <f t="shared" si="94"/>
        <v>6300</v>
      </c>
    </row>
    <row r="2204" spans="1:6" x14ac:dyDescent="0.2">
      <c r="B2204" s="82" t="s">
        <v>733</v>
      </c>
      <c r="C2204" s="10" t="s">
        <v>734</v>
      </c>
      <c r="D2204" s="10">
        <v>6</v>
      </c>
      <c r="E2204" s="11">
        <v>1500</v>
      </c>
      <c r="F2204" s="11">
        <f t="shared" si="94"/>
        <v>9000</v>
      </c>
    </row>
    <row r="2205" spans="1:6" x14ac:dyDescent="0.2">
      <c r="B2205" s="80" t="s">
        <v>735</v>
      </c>
      <c r="C2205" s="25" t="s">
        <v>388</v>
      </c>
      <c r="D2205" s="76">
        <v>2E-3</v>
      </c>
      <c r="E2205" s="27">
        <v>200000</v>
      </c>
      <c r="F2205" s="27">
        <f t="shared" si="94"/>
        <v>400</v>
      </c>
    </row>
    <row r="2206" spans="1:6" x14ac:dyDescent="0.2">
      <c r="B2206" s="75" t="s">
        <v>919</v>
      </c>
      <c r="C2206" s="70" t="s">
        <v>528</v>
      </c>
      <c r="D2206" s="71">
        <v>1</v>
      </c>
      <c r="E2206" s="72">
        <v>1500</v>
      </c>
      <c r="F2206" s="72">
        <f t="shared" si="94"/>
        <v>1500</v>
      </c>
    </row>
    <row r="2207" spans="1:6" x14ac:dyDescent="0.2">
      <c r="B2207" s="77" t="s">
        <v>151</v>
      </c>
      <c r="C2207" s="29"/>
      <c r="D2207" s="30"/>
      <c r="E2207" s="31"/>
      <c r="F2207" s="32">
        <f>SUM(F2201:F2206)</f>
        <v>47116.56</v>
      </c>
    </row>
    <row r="2208" spans="1:6" x14ac:dyDescent="0.2">
      <c r="A2208" s="18">
        <v>235</v>
      </c>
    </row>
    <row r="2210" spans="1:6" x14ac:dyDescent="0.2">
      <c r="B2210" s="18" t="s">
        <v>920</v>
      </c>
      <c r="C2210" s="4"/>
      <c r="D2210" s="4" t="s">
        <v>6</v>
      </c>
      <c r="E2210" s="5"/>
      <c r="F2210" s="6"/>
    </row>
    <row r="2211" spans="1:6" x14ac:dyDescent="0.2">
      <c r="B2211" s="80" t="s">
        <v>172</v>
      </c>
      <c r="C2211" s="25" t="s">
        <v>142</v>
      </c>
      <c r="D2211" s="26" t="s">
        <v>173</v>
      </c>
      <c r="E2211" s="27" t="s">
        <v>136</v>
      </c>
      <c r="F2211" s="65" t="s">
        <v>137</v>
      </c>
    </row>
    <row r="2212" spans="1:6" x14ac:dyDescent="0.2">
      <c r="B2212" s="75" t="s">
        <v>921</v>
      </c>
      <c r="C2212" s="70" t="s">
        <v>6</v>
      </c>
      <c r="D2212" s="71">
        <v>1</v>
      </c>
      <c r="E2212" s="27">
        <v>2800</v>
      </c>
      <c r="F2212" s="72">
        <f>+E2212*D2212</f>
        <v>2800</v>
      </c>
    </row>
    <row r="2213" spans="1:6" ht="15" x14ac:dyDescent="0.25">
      <c r="B2213" s="97" t="s">
        <v>922</v>
      </c>
      <c r="C2213" s="70" t="s">
        <v>6</v>
      </c>
      <c r="D2213" s="26">
        <v>1.25</v>
      </c>
      <c r="E2213" s="27">
        <v>3750</v>
      </c>
      <c r="F2213" s="28">
        <f t="shared" ref="F2213:F2218" si="95">D2213*E2213</f>
        <v>4687.5</v>
      </c>
    </row>
    <row r="2214" spans="1:6" ht="15" x14ac:dyDescent="0.25">
      <c r="B2214" s="69" t="s">
        <v>923</v>
      </c>
      <c r="C2214" s="70" t="s">
        <v>6</v>
      </c>
      <c r="D2214" s="26">
        <v>1.05</v>
      </c>
      <c r="E2214" s="27">
        <v>4500</v>
      </c>
      <c r="F2214" s="28">
        <f t="shared" si="95"/>
        <v>4725</v>
      </c>
    </row>
    <row r="2215" spans="1:6" ht="15" x14ac:dyDescent="0.25">
      <c r="B2215" s="69" t="s">
        <v>924</v>
      </c>
      <c r="C2215" s="70" t="s">
        <v>925</v>
      </c>
      <c r="D2215" s="26">
        <v>10</v>
      </c>
      <c r="E2215" s="27">
        <v>300</v>
      </c>
      <c r="F2215" s="28">
        <f t="shared" si="95"/>
        <v>3000</v>
      </c>
    </row>
    <row r="2216" spans="1:6" ht="15" x14ac:dyDescent="0.25">
      <c r="B2216" s="69" t="s">
        <v>926</v>
      </c>
      <c r="C2216" s="25" t="s">
        <v>148</v>
      </c>
      <c r="D2216" s="26">
        <v>0.2</v>
      </c>
      <c r="E2216" s="27">
        <v>19531.050000000003</v>
      </c>
      <c r="F2216" s="28">
        <f t="shared" si="95"/>
        <v>3906.2100000000009</v>
      </c>
    </row>
    <row r="2217" spans="1:6" ht="15" x14ac:dyDescent="0.25">
      <c r="B2217" s="69" t="s">
        <v>927</v>
      </c>
      <c r="C2217" s="25" t="s">
        <v>388</v>
      </c>
      <c r="D2217" s="26">
        <v>5.5E-2</v>
      </c>
      <c r="E2217" s="27">
        <v>70000</v>
      </c>
      <c r="F2217" s="28">
        <f t="shared" si="95"/>
        <v>3850</v>
      </c>
    </row>
    <row r="2218" spans="1:6" x14ac:dyDescent="0.2">
      <c r="B2218" s="75" t="s">
        <v>919</v>
      </c>
      <c r="C2218" s="70" t="s">
        <v>528</v>
      </c>
      <c r="D2218" s="71">
        <v>1</v>
      </c>
      <c r="E2218" s="72">
        <v>789</v>
      </c>
      <c r="F2218" s="72">
        <f t="shared" si="95"/>
        <v>789</v>
      </c>
    </row>
    <row r="2219" spans="1:6" x14ac:dyDescent="0.2">
      <c r="A2219" s="18">
        <v>236</v>
      </c>
      <c r="B2219" s="77" t="s">
        <v>151</v>
      </c>
      <c r="C2219" s="29"/>
      <c r="D2219" s="30"/>
      <c r="E2219" s="31"/>
      <c r="F2219" s="32">
        <f>SUM(F2213:F2218)</f>
        <v>20957.71</v>
      </c>
    </row>
    <row r="2221" spans="1:6" x14ac:dyDescent="0.2">
      <c r="B2221" s="3" t="s">
        <v>928</v>
      </c>
      <c r="C2221" s="4" t="s">
        <v>139</v>
      </c>
      <c r="D2221" s="3" t="s">
        <v>6</v>
      </c>
      <c r="E2221" s="5"/>
      <c r="F2221" s="6"/>
    </row>
    <row r="2222" spans="1:6" x14ac:dyDescent="0.2">
      <c r="B2222" s="10" t="s">
        <v>141</v>
      </c>
      <c r="C2222" s="10" t="s">
        <v>142</v>
      </c>
      <c r="D2222" s="10" t="s">
        <v>135</v>
      </c>
      <c r="E2222" s="11" t="s">
        <v>136</v>
      </c>
      <c r="F2222" s="11" t="s">
        <v>137</v>
      </c>
    </row>
    <row r="2223" spans="1:6" x14ac:dyDescent="0.2">
      <c r="B2223" s="7" t="s">
        <v>153</v>
      </c>
      <c r="C2223" s="10" t="s">
        <v>148</v>
      </c>
      <c r="D2223" s="12">
        <v>0.65</v>
      </c>
      <c r="E2223" s="11">
        <v>13020.7</v>
      </c>
      <c r="F2223" s="11">
        <f>D2223*E2223</f>
        <v>8463.4549999999999</v>
      </c>
    </row>
    <row r="2224" spans="1:6" x14ac:dyDescent="0.2">
      <c r="B2224" s="7" t="s">
        <v>154</v>
      </c>
      <c r="C2224" s="10" t="s">
        <v>155</v>
      </c>
      <c r="D2224" s="12">
        <v>3.5000000000000003E-2</v>
      </c>
      <c r="E2224" s="11">
        <v>25000</v>
      </c>
      <c r="F2224" s="11">
        <f>+D2224*E2224</f>
        <v>875.00000000000011</v>
      </c>
    </row>
    <row r="2225" spans="1:6" x14ac:dyDescent="0.2">
      <c r="B2225" s="7" t="s">
        <v>156</v>
      </c>
      <c r="C2225" s="10" t="s">
        <v>157</v>
      </c>
      <c r="D2225" s="12">
        <v>8.0000000000000002E-3</v>
      </c>
      <c r="E2225" s="11">
        <v>85000</v>
      </c>
      <c r="F2225" s="11">
        <f>D2225*E2225</f>
        <v>680</v>
      </c>
    </row>
    <row r="2226" spans="1:6" x14ac:dyDescent="0.2">
      <c r="B2226" s="7" t="s">
        <v>263</v>
      </c>
      <c r="C2226" s="10" t="s">
        <v>162</v>
      </c>
      <c r="D2226" s="12">
        <v>1</v>
      </c>
      <c r="E2226" s="11">
        <v>1600</v>
      </c>
      <c r="F2226" s="11">
        <f>D2226*E2226</f>
        <v>1600</v>
      </c>
    </row>
    <row r="2227" spans="1:6" x14ac:dyDescent="0.2">
      <c r="B2227" s="7" t="s">
        <v>149</v>
      </c>
      <c r="C2227" s="10" t="s">
        <v>150</v>
      </c>
      <c r="D2227" s="12"/>
      <c r="F2227" s="11">
        <f>0.05*F2223</f>
        <v>423.17275000000001</v>
      </c>
    </row>
    <row r="2228" spans="1:6" x14ac:dyDescent="0.2">
      <c r="A2228" s="18"/>
      <c r="B2228" s="14" t="s">
        <v>151</v>
      </c>
      <c r="C2228" s="15"/>
      <c r="D2228" s="15"/>
      <c r="E2228" s="16"/>
      <c r="F2228" s="17">
        <f>SUM(F2223:F2227)</f>
        <v>12041.62775</v>
      </c>
    </row>
    <row r="2230" spans="1:6" x14ac:dyDescent="0.2">
      <c r="A2230" s="146">
        <v>237</v>
      </c>
      <c r="B2230" s="108" t="s">
        <v>1184</v>
      </c>
      <c r="C2230" s="109" t="s">
        <v>139</v>
      </c>
      <c r="D2230" s="108" t="s">
        <v>1</v>
      </c>
      <c r="E2230" s="5"/>
      <c r="F2230" s="6"/>
    </row>
    <row r="2231" spans="1:6" x14ac:dyDescent="0.2">
      <c r="B2231" s="10" t="s">
        <v>141</v>
      </c>
      <c r="C2231" s="10" t="s">
        <v>142</v>
      </c>
      <c r="D2231" s="10" t="s">
        <v>135</v>
      </c>
      <c r="E2231" s="11" t="s">
        <v>136</v>
      </c>
      <c r="F2231" s="11" t="s">
        <v>137</v>
      </c>
    </row>
    <row r="2232" spans="1:6" x14ac:dyDescent="0.2">
      <c r="B2232" s="7" t="s">
        <v>153</v>
      </c>
      <c r="C2232" s="10" t="s">
        <v>148</v>
      </c>
      <c r="D2232" s="26">
        <v>0.5</v>
      </c>
      <c r="E2232" s="11">
        <v>13020.7</v>
      </c>
      <c r="F2232" s="11">
        <f>D2232*E2232</f>
        <v>6510.35</v>
      </c>
    </row>
    <row r="2233" spans="1:6" x14ac:dyDescent="0.2">
      <c r="B2233" s="7" t="s">
        <v>154</v>
      </c>
      <c r="C2233" s="10" t="s">
        <v>155</v>
      </c>
      <c r="D2233" s="25">
        <v>3.5000000000000003E-2</v>
      </c>
      <c r="E2233" s="11">
        <v>25000</v>
      </c>
      <c r="F2233" s="11">
        <f>+D2233*E2233</f>
        <v>875.00000000000011</v>
      </c>
    </row>
    <row r="2234" spans="1:6" x14ac:dyDescent="0.2">
      <c r="B2234" s="7" t="s">
        <v>156</v>
      </c>
      <c r="C2234" s="10" t="s">
        <v>157</v>
      </c>
      <c r="D2234" s="26">
        <v>3.0000000000000001E-3</v>
      </c>
      <c r="E2234" s="11">
        <v>60000</v>
      </c>
      <c r="F2234" s="11">
        <f>+D2234*E2234</f>
        <v>180</v>
      </c>
    </row>
    <row r="2235" spans="1:6" x14ac:dyDescent="0.2">
      <c r="B2235" s="7" t="s">
        <v>149</v>
      </c>
      <c r="C2235" s="10" t="s">
        <v>150</v>
      </c>
      <c r="D2235" s="26"/>
      <c r="F2235" s="11">
        <f>0.05*F2232</f>
        <v>325.51750000000004</v>
      </c>
    </row>
    <row r="2236" spans="1:6" x14ac:dyDescent="0.2">
      <c r="A2236" s="18"/>
      <c r="B2236" s="14" t="s">
        <v>151</v>
      </c>
      <c r="C2236" s="15"/>
      <c r="D2236" s="15"/>
      <c r="E2236" s="16"/>
      <c r="F2236" s="17">
        <f>SUM(F2232:F2235)</f>
        <v>7890.8675000000003</v>
      </c>
    </row>
    <row r="2238" spans="1:6" x14ac:dyDescent="0.2">
      <c r="A2238" s="18">
        <v>238</v>
      </c>
      <c r="B2238" s="3" t="s">
        <v>929</v>
      </c>
      <c r="C2238" s="4" t="s">
        <v>139</v>
      </c>
      <c r="D2238" s="3" t="s">
        <v>1</v>
      </c>
      <c r="E2238" s="5"/>
      <c r="F2238" s="6"/>
    </row>
    <row r="2239" spans="1:6" x14ac:dyDescent="0.2">
      <c r="B2239" s="10" t="s">
        <v>141</v>
      </c>
      <c r="C2239" s="10" t="s">
        <v>142</v>
      </c>
      <c r="D2239" s="10" t="s">
        <v>135</v>
      </c>
      <c r="E2239" s="11" t="s">
        <v>136</v>
      </c>
      <c r="F2239" s="11" t="s">
        <v>137</v>
      </c>
    </row>
    <row r="2240" spans="1:6" x14ac:dyDescent="0.2">
      <c r="B2240" s="7" t="s">
        <v>153</v>
      </c>
      <c r="C2240" s="10" t="s">
        <v>148</v>
      </c>
      <c r="D2240" s="26">
        <v>0.5</v>
      </c>
      <c r="E2240" s="11">
        <v>13020.7</v>
      </c>
      <c r="F2240" s="11">
        <f>D2240*E2240</f>
        <v>6510.35</v>
      </c>
    </row>
    <row r="2241" spans="1:6" x14ac:dyDescent="0.2">
      <c r="B2241" s="7" t="s">
        <v>154</v>
      </c>
      <c r="C2241" s="10" t="s">
        <v>155</v>
      </c>
      <c r="D2241" s="25">
        <v>3.5000000000000003E-2</v>
      </c>
      <c r="E2241" s="11">
        <v>25000</v>
      </c>
      <c r="F2241" s="11">
        <f>+D2241*E2241</f>
        <v>875.00000000000011</v>
      </c>
    </row>
    <row r="2242" spans="1:6" x14ac:dyDescent="0.2">
      <c r="B2242" s="7" t="s">
        <v>156</v>
      </c>
      <c r="C2242" s="10" t="s">
        <v>157</v>
      </c>
      <c r="D2242" s="26">
        <v>3.0000000000000001E-3</v>
      </c>
      <c r="E2242" s="11">
        <v>85000</v>
      </c>
      <c r="F2242" s="11">
        <f>+D2242*E2242</f>
        <v>255</v>
      </c>
    </row>
    <row r="2243" spans="1:6" x14ac:dyDescent="0.2">
      <c r="B2243" s="7" t="s">
        <v>263</v>
      </c>
      <c r="C2243" s="10" t="s">
        <v>162</v>
      </c>
      <c r="D2243" s="12">
        <v>1</v>
      </c>
      <c r="E2243" s="11">
        <v>1600</v>
      </c>
      <c r="F2243" s="11">
        <f>D2243*E2243</f>
        <v>1600</v>
      </c>
    </row>
    <row r="2244" spans="1:6" x14ac:dyDescent="0.2">
      <c r="B2244" s="7" t="s">
        <v>149</v>
      </c>
      <c r="C2244" s="10" t="s">
        <v>150</v>
      </c>
      <c r="D2244" s="98"/>
      <c r="F2244" s="11">
        <f>0.05*F2240</f>
        <v>325.51750000000004</v>
      </c>
    </row>
    <row r="2245" spans="1:6" x14ac:dyDescent="0.2">
      <c r="A2245" s="18"/>
      <c r="B2245" s="14" t="s">
        <v>151</v>
      </c>
      <c r="C2245" s="15"/>
      <c r="D2245" s="15"/>
      <c r="E2245" s="16"/>
      <c r="F2245" s="17">
        <f>SUM(F2240:F2244)</f>
        <v>9565.8675000000003</v>
      </c>
    </row>
    <row r="2247" spans="1:6" x14ac:dyDescent="0.2">
      <c r="A2247" s="18">
        <v>239</v>
      </c>
      <c r="B2247" s="3" t="s">
        <v>930</v>
      </c>
      <c r="C2247" s="4" t="s">
        <v>139</v>
      </c>
      <c r="D2247" s="3" t="s">
        <v>1</v>
      </c>
      <c r="E2247" s="5"/>
      <c r="F2247" s="6"/>
    </row>
    <row r="2248" spans="1:6" x14ac:dyDescent="0.2">
      <c r="B2248" s="10" t="s">
        <v>141</v>
      </c>
      <c r="C2248" s="10" t="s">
        <v>142</v>
      </c>
      <c r="D2248" s="10" t="s">
        <v>135</v>
      </c>
      <c r="E2248" s="11" t="s">
        <v>136</v>
      </c>
      <c r="F2248" s="11" t="s">
        <v>137</v>
      </c>
    </row>
    <row r="2249" spans="1:6" x14ac:dyDescent="0.2">
      <c r="B2249" s="24" t="s">
        <v>269</v>
      </c>
      <c r="C2249" s="25" t="s">
        <v>155</v>
      </c>
      <c r="D2249" s="26">
        <v>6.0000000000000001E-3</v>
      </c>
      <c r="E2249" s="11">
        <v>392045</v>
      </c>
      <c r="F2249" s="11">
        <f>D2249*E2249</f>
        <v>2352.27</v>
      </c>
    </row>
    <row r="2250" spans="1:6" x14ac:dyDescent="0.2">
      <c r="B2250" s="24" t="s">
        <v>270</v>
      </c>
      <c r="C2250" s="25" t="s">
        <v>148</v>
      </c>
      <c r="D2250" s="26">
        <v>0.2</v>
      </c>
      <c r="E2250" s="11">
        <v>19531.050000000003</v>
      </c>
      <c r="F2250" s="11">
        <f>+D2250*E2250</f>
        <v>3906.2100000000009</v>
      </c>
    </row>
    <row r="2251" spans="1:6" x14ac:dyDescent="0.2">
      <c r="B2251" s="7" t="s">
        <v>263</v>
      </c>
      <c r="C2251" s="25" t="s">
        <v>162</v>
      </c>
      <c r="D2251" s="26">
        <v>1</v>
      </c>
      <c r="E2251" s="11">
        <v>1600</v>
      </c>
      <c r="F2251" s="11">
        <f>D2251*E2251</f>
        <v>1600</v>
      </c>
    </row>
    <row r="2252" spans="1:6" x14ac:dyDescent="0.2">
      <c r="B2252" s="7" t="s">
        <v>149</v>
      </c>
      <c r="C2252" s="10" t="s">
        <v>150</v>
      </c>
      <c r="D2252" s="98"/>
      <c r="F2252" s="11">
        <f>0.05*F2249</f>
        <v>117.6135</v>
      </c>
    </row>
    <row r="2253" spans="1:6" x14ac:dyDescent="0.2">
      <c r="A2253" s="18"/>
      <c r="B2253" s="14" t="s">
        <v>151</v>
      </c>
      <c r="C2253" s="15"/>
      <c r="D2253" s="15"/>
      <c r="E2253" s="16"/>
      <c r="F2253" s="17">
        <f>SUM(F2249:F2252)</f>
        <v>7976.0935000000018</v>
      </c>
    </row>
    <row r="2255" spans="1:6" x14ac:dyDescent="0.2">
      <c r="A2255" s="18">
        <v>240</v>
      </c>
      <c r="B2255" s="3" t="s">
        <v>931</v>
      </c>
      <c r="C2255" s="4" t="s">
        <v>139</v>
      </c>
      <c r="D2255" s="3" t="s">
        <v>1</v>
      </c>
      <c r="E2255" s="5"/>
      <c r="F2255" s="6"/>
    </row>
    <row r="2256" spans="1:6" x14ac:dyDescent="0.2">
      <c r="B2256" s="10" t="s">
        <v>141</v>
      </c>
      <c r="C2256" s="10" t="s">
        <v>142</v>
      </c>
      <c r="D2256" s="10" t="s">
        <v>135</v>
      </c>
      <c r="E2256" s="11" t="s">
        <v>136</v>
      </c>
      <c r="F2256" s="11" t="s">
        <v>137</v>
      </c>
    </row>
    <row r="2257" spans="1:6" x14ac:dyDescent="0.2">
      <c r="B2257" s="24" t="s">
        <v>267</v>
      </c>
      <c r="C2257" s="25" t="s">
        <v>268</v>
      </c>
      <c r="D2257" s="26">
        <v>0.3</v>
      </c>
      <c r="E2257" s="11">
        <v>7500</v>
      </c>
      <c r="F2257" s="11">
        <f>D2257*E2257</f>
        <v>2250</v>
      </c>
    </row>
    <row r="2258" spans="1:6" x14ac:dyDescent="0.2">
      <c r="B2258" s="24" t="s">
        <v>269</v>
      </c>
      <c r="C2258" s="25" t="s">
        <v>155</v>
      </c>
      <c r="D2258" s="26">
        <v>0.02</v>
      </c>
      <c r="E2258" s="11">
        <v>392045</v>
      </c>
      <c r="F2258" s="11">
        <f>+D2258*E2258</f>
        <v>7840.9000000000005</v>
      </c>
    </row>
    <row r="2259" spans="1:6" x14ac:dyDescent="0.2">
      <c r="B2259" s="24" t="s">
        <v>270</v>
      </c>
      <c r="C2259" s="25" t="s">
        <v>148</v>
      </c>
      <c r="D2259" s="26">
        <v>0.3</v>
      </c>
      <c r="E2259" s="11">
        <v>19531.050000000003</v>
      </c>
      <c r="F2259" s="11">
        <f>D2259*E2259</f>
        <v>5859.3150000000005</v>
      </c>
    </row>
    <row r="2260" spans="1:6" x14ac:dyDescent="0.2">
      <c r="B2260" s="24" t="s">
        <v>177</v>
      </c>
      <c r="C2260" s="25" t="s">
        <v>178</v>
      </c>
      <c r="D2260" s="26">
        <v>0.03</v>
      </c>
      <c r="F2260" s="11">
        <f>0.05*F2257</f>
        <v>112.5</v>
      </c>
    </row>
    <row r="2261" spans="1:6" x14ac:dyDescent="0.2">
      <c r="B2261" s="24" t="s">
        <v>161</v>
      </c>
      <c r="C2261" s="25" t="s">
        <v>162</v>
      </c>
      <c r="D2261" s="26">
        <v>0.1</v>
      </c>
      <c r="E2261" s="11">
        <v>800</v>
      </c>
      <c r="F2261" s="11">
        <f>+D2261*E2261</f>
        <v>80</v>
      </c>
    </row>
    <row r="2262" spans="1:6" x14ac:dyDescent="0.2">
      <c r="B2262" s="14" t="s">
        <v>151</v>
      </c>
      <c r="F2262" s="17">
        <f>SUM(F2257:F2261)</f>
        <v>16142.715000000002</v>
      </c>
    </row>
    <row r="2263" spans="1:6" x14ac:dyDescent="0.2">
      <c r="A2263" s="18"/>
      <c r="F2263" s="17"/>
    </row>
    <row r="2264" spans="1:6" x14ac:dyDescent="0.2">
      <c r="A2264" s="18">
        <v>241</v>
      </c>
      <c r="B2264" s="3" t="s">
        <v>932</v>
      </c>
      <c r="C2264" s="4" t="s">
        <v>139</v>
      </c>
      <c r="D2264" s="3" t="s">
        <v>1</v>
      </c>
      <c r="E2264" s="5"/>
      <c r="F2264" s="6"/>
    </row>
    <row r="2265" spans="1:6" x14ac:dyDescent="0.2">
      <c r="B2265" s="10" t="s">
        <v>141</v>
      </c>
      <c r="C2265" s="10" t="s">
        <v>142</v>
      </c>
      <c r="D2265" s="10" t="s">
        <v>135</v>
      </c>
      <c r="E2265" s="11" t="s">
        <v>136</v>
      </c>
      <c r="F2265" s="11" t="s">
        <v>137</v>
      </c>
    </row>
    <row r="2266" spans="1:6" x14ac:dyDescent="0.2">
      <c r="B2266" s="24" t="s">
        <v>267</v>
      </c>
      <c r="C2266" s="25" t="s">
        <v>268</v>
      </c>
      <c r="D2266" s="26">
        <v>0.3</v>
      </c>
      <c r="E2266" s="11">
        <v>7500</v>
      </c>
      <c r="F2266" s="11">
        <f>D2266*E2266</f>
        <v>2250</v>
      </c>
    </row>
    <row r="2267" spans="1:6" x14ac:dyDescent="0.2">
      <c r="B2267" s="24" t="s">
        <v>269</v>
      </c>
      <c r="C2267" s="25" t="s">
        <v>155</v>
      </c>
      <c r="D2267" s="26">
        <v>0.02</v>
      </c>
      <c r="E2267" s="11">
        <v>392045</v>
      </c>
      <c r="F2267" s="11">
        <f>+D2267*E2267</f>
        <v>7840.9000000000005</v>
      </c>
    </row>
    <row r="2268" spans="1:6" x14ac:dyDescent="0.2">
      <c r="B2268" s="24" t="s">
        <v>270</v>
      </c>
      <c r="C2268" s="25" t="s">
        <v>148</v>
      </c>
      <c r="D2268" s="26">
        <v>0.3</v>
      </c>
      <c r="E2268" s="11">
        <v>19531.050000000003</v>
      </c>
      <c r="F2268" s="11">
        <f>D2268*E2268</f>
        <v>5859.3150000000005</v>
      </c>
    </row>
    <row r="2269" spans="1:6" x14ac:dyDescent="0.2">
      <c r="B2269" s="24" t="s">
        <v>177</v>
      </c>
      <c r="C2269" s="25" t="s">
        <v>178</v>
      </c>
      <c r="D2269" s="26">
        <v>0.03</v>
      </c>
      <c r="F2269" s="11">
        <f>0.05*F2266</f>
        <v>112.5</v>
      </c>
    </row>
    <row r="2270" spans="1:6" x14ac:dyDescent="0.2">
      <c r="B2270" s="7" t="s">
        <v>263</v>
      </c>
      <c r="C2270" s="25" t="s">
        <v>162</v>
      </c>
      <c r="D2270" s="26">
        <v>1</v>
      </c>
      <c r="E2270" s="11">
        <v>1600</v>
      </c>
      <c r="F2270" s="11">
        <f>D2270*E2270</f>
        <v>1600</v>
      </c>
    </row>
    <row r="2271" spans="1:6" x14ac:dyDescent="0.2">
      <c r="A2271" s="18"/>
      <c r="B2271" s="14" t="s">
        <v>151</v>
      </c>
      <c r="F2271" s="17">
        <f>SUM(F2266:F2270)</f>
        <v>17662.715000000004</v>
      </c>
    </row>
    <row r="2273" spans="1:6" x14ac:dyDescent="0.2">
      <c r="A2273" s="18">
        <v>242</v>
      </c>
      <c r="B2273" s="3" t="s">
        <v>933</v>
      </c>
      <c r="C2273" s="4" t="s">
        <v>139</v>
      </c>
      <c r="D2273" s="3" t="s">
        <v>0</v>
      </c>
      <c r="E2273" s="5"/>
      <c r="F2273" s="6"/>
    </row>
    <row r="2274" spans="1:6" x14ac:dyDescent="0.2">
      <c r="B2274" s="10" t="s">
        <v>141</v>
      </c>
      <c r="C2274" s="10" t="s">
        <v>142</v>
      </c>
      <c r="D2274" s="10" t="s">
        <v>135</v>
      </c>
      <c r="E2274" s="11" t="s">
        <v>136</v>
      </c>
      <c r="F2274" s="11" t="s">
        <v>137</v>
      </c>
    </row>
    <row r="2275" spans="1:6" x14ac:dyDescent="0.2">
      <c r="B2275" s="40" t="s">
        <v>624</v>
      </c>
      <c r="C2275" s="25" t="s">
        <v>293</v>
      </c>
      <c r="D2275" s="39">
        <v>1.05</v>
      </c>
      <c r="E2275" s="11">
        <v>1350</v>
      </c>
      <c r="F2275" s="11">
        <f>D2275*E2275</f>
        <v>1417.5</v>
      </c>
    </row>
    <row r="2276" spans="1:6" x14ac:dyDescent="0.2">
      <c r="B2276" s="40" t="s">
        <v>447</v>
      </c>
      <c r="C2276" s="25" t="s">
        <v>295</v>
      </c>
      <c r="D2276" s="39">
        <v>0.03</v>
      </c>
      <c r="E2276" s="11">
        <v>12500</v>
      </c>
      <c r="F2276" s="11">
        <f>+D2276*E2276</f>
        <v>375</v>
      </c>
    </row>
    <row r="2277" spans="1:6" x14ac:dyDescent="0.2">
      <c r="B2277" s="40" t="s">
        <v>934</v>
      </c>
      <c r="C2277" s="25" t="s">
        <v>295</v>
      </c>
      <c r="D2277" s="39">
        <v>0.04</v>
      </c>
      <c r="E2277" s="11">
        <v>50000</v>
      </c>
      <c r="F2277" s="11">
        <f>D2277*E2277</f>
        <v>2000</v>
      </c>
    </row>
    <row r="2278" spans="1:6" ht="15" x14ac:dyDescent="0.25">
      <c r="B2278" s="24" t="s">
        <v>935</v>
      </c>
      <c r="C2278" s="25" t="s">
        <v>162</v>
      </c>
      <c r="D2278" s="26">
        <v>1</v>
      </c>
      <c r="E2278" s="27">
        <v>1200</v>
      </c>
      <c r="F2278" s="28">
        <f>D2278*E2278</f>
        <v>1200</v>
      </c>
    </row>
    <row r="2279" spans="1:6" x14ac:dyDescent="0.2">
      <c r="B2279" s="40" t="s">
        <v>310</v>
      </c>
      <c r="C2279" s="25" t="s">
        <v>148</v>
      </c>
      <c r="D2279" s="39">
        <v>0.4</v>
      </c>
      <c r="E2279" s="11">
        <v>19531.050000000003</v>
      </c>
      <c r="F2279" s="11">
        <f>+D2279*E2279</f>
        <v>7812.4200000000019</v>
      </c>
    </row>
    <row r="2280" spans="1:6" x14ac:dyDescent="0.2">
      <c r="B2280" s="40" t="s">
        <v>177</v>
      </c>
      <c r="C2280" s="25" t="s">
        <v>178</v>
      </c>
      <c r="D2280" s="39">
        <v>0.03</v>
      </c>
      <c r="E2280" s="11">
        <v>1065</v>
      </c>
      <c r="F2280" s="11">
        <f>D2280*E2280</f>
        <v>31.95</v>
      </c>
    </row>
    <row r="2281" spans="1:6" x14ac:dyDescent="0.2">
      <c r="A2281" s="18"/>
      <c r="B2281" s="14" t="s">
        <v>151</v>
      </c>
      <c r="F2281" s="17">
        <f>SUM(F2275:F2280)</f>
        <v>12836.870000000003</v>
      </c>
    </row>
    <row r="2283" spans="1:6" x14ac:dyDescent="0.2">
      <c r="A2283" s="18">
        <v>243</v>
      </c>
      <c r="B2283" s="3" t="s">
        <v>936</v>
      </c>
      <c r="C2283" s="4" t="s">
        <v>139</v>
      </c>
      <c r="D2283" s="3" t="s">
        <v>0</v>
      </c>
      <c r="E2283" s="5"/>
      <c r="F2283" s="6"/>
    </row>
    <row r="2284" spans="1:6" x14ac:dyDescent="0.2">
      <c r="B2284" s="10" t="s">
        <v>141</v>
      </c>
      <c r="C2284" s="10" t="s">
        <v>142</v>
      </c>
      <c r="D2284" s="10" t="s">
        <v>135</v>
      </c>
      <c r="E2284" s="11" t="s">
        <v>136</v>
      </c>
      <c r="F2284" s="11" t="s">
        <v>137</v>
      </c>
    </row>
    <row r="2285" spans="1:6" x14ac:dyDescent="0.2">
      <c r="B2285" s="24" t="s">
        <v>270</v>
      </c>
      <c r="C2285" s="25" t="s">
        <v>148</v>
      </c>
      <c r="D2285" s="26">
        <v>0.5</v>
      </c>
      <c r="E2285" s="11">
        <v>19531.050000000003</v>
      </c>
      <c r="F2285" s="11">
        <f>D2285*E2285</f>
        <v>9765.5250000000015</v>
      </c>
    </row>
    <row r="2286" spans="1:6" x14ac:dyDescent="0.2">
      <c r="B2286" s="24" t="s">
        <v>177</v>
      </c>
      <c r="C2286" s="25" t="s">
        <v>178</v>
      </c>
      <c r="D2286" s="26">
        <v>0.6</v>
      </c>
      <c r="E2286" s="11">
        <v>1065</v>
      </c>
      <c r="F2286" s="11">
        <f>+D2286*E2286</f>
        <v>639</v>
      </c>
    </row>
    <row r="2287" spans="1:6" ht="15" x14ac:dyDescent="0.25">
      <c r="A2287" s="24"/>
      <c r="B2287" s="7" t="s">
        <v>154</v>
      </c>
      <c r="C2287" s="10" t="s">
        <v>155</v>
      </c>
      <c r="D2287" s="25">
        <v>3.5000000000000003E-2</v>
      </c>
      <c r="E2287" s="11">
        <v>25000</v>
      </c>
      <c r="F2287" s="94">
        <f>D2287*E2287</f>
        <v>875.00000000000011</v>
      </c>
    </row>
    <row r="2288" spans="1:6" ht="15" x14ac:dyDescent="0.25">
      <c r="B2288" s="24" t="s">
        <v>175</v>
      </c>
      <c r="C2288" s="25" t="s">
        <v>176</v>
      </c>
      <c r="D2288" s="26">
        <v>0.04</v>
      </c>
      <c r="E2288" s="99">
        <v>85000</v>
      </c>
      <c r="F2288" s="94">
        <f>D2288*E2288</f>
        <v>3400</v>
      </c>
    </row>
    <row r="2289" spans="1:6" ht="15" x14ac:dyDescent="0.25">
      <c r="B2289" s="24" t="s">
        <v>161</v>
      </c>
      <c r="C2289" s="25" t="s">
        <v>162</v>
      </c>
      <c r="D2289" s="26">
        <v>1</v>
      </c>
      <c r="E2289" s="11">
        <v>1200</v>
      </c>
      <c r="F2289" s="94">
        <f>D2289*E2289</f>
        <v>1200</v>
      </c>
    </row>
    <row r="2290" spans="1:6" x14ac:dyDescent="0.2">
      <c r="A2290" s="18"/>
      <c r="B2290" s="14" t="s">
        <v>151</v>
      </c>
      <c r="F2290" s="17">
        <f>SUM(F2285:F2289)</f>
        <v>15879.525000000001</v>
      </c>
    </row>
    <row r="2292" spans="1:6" x14ac:dyDescent="0.2">
      <c r="A2292" s="18">
        <v>244</v>
      </c>
      <c r="B2292" s="3" t="s">
        <v>937</v>
      </c>
      <c r="C2292" s="4" t="s">
        <v>139</v>
      </c>
      <c r="D2292" s="3" t="s">
        <v>0</v>
      </c>
      <c r="E2292" s="5"/>
      <c r="F2292" s="6"/>
    </row>
    <row r="2293" spans="1:6" x14ac:dyDescent="0.2">
      <c r="B2293" s="10" t="s">
        <v>141</v>
      </c>
      <c r="C2293" s="10" t="s">
        <v>142</v>
      </c>
      <c r="D2293" s="10" t="s">
        <v>135</v>
      </c>
      <c r="E2293" s="11" t="s">
        <v>136</v>
      </c>
      <c r="F2293" s="11" t="s">
        <v>137</v>
      </c>
    </row>
    <row r="2294" spans="1:6" x14ac:dyDescent="0.2">
      <c r="B2294" s="69" t="s">
        <v>596</v>
      </c>
      <c r="C2294" s="25" t="s">
        <v>148</v>
      </c>
      <c r="D2294" s="26">
        <v>0.5</v>
      </c>
      <c r="E2294" s="11">
        <v>13020.7</v>
      </c>
      <c r="F2294" s="11">
        <f>D2294*E2294</f>
        <v>6510.35</v>
      </c>
    </row>
    <row r="2295" spans="1:6" x14ac:dyDescent="0.2">
      <c r="B2295" s="69" t="s">
        <v>154</v>
      </c>
      <c r="C2295" s="10" t="s">
        <v>155</v>
      </c>
      <c r="D2295" s="26">
        <v>0.25</v>
      </c>
      <c r="E2295" s="11">
        <v>25000</v>
      </c>
      <c r="F2295" s="11">
        <f>+D2295*E2295</f>
        <v>6250</v>
      </c>
    </row>
    <row r="2296" spans="1:6" x14ac:dyDescent="0.2">
      <c r="B2296" s="24" t="s">
        <v>175</v>
      </c>
      <c r="C2296" s="25" t="s">
        <v>176</v>
      </c>
      <c r="D2296" s="26">
        <v>0.02</v>
      </c>
      <c r="E2296" s="11">
        <v>85000</v>
      </c>
      <c r="F2296" s="11">
        <f>+D2296*E2296</f>
        <v>1700</v>
      </c>
    </row>
    <row r="2297" spans="1:6" x14ac:dyDescent="0.2">
      <c r="B2297" s="24" t="s">
        <v>177</v>
      </c>
      <c r="C2297" s="25" t="s">
        <v>178</v>
      </c>
      <c r="D2297" s="26">
        <v>7.3999999999999996E-2</v>
      </c>
      <c r="E2297" s="11">
        <v>1065</v>
      </c>
      <c r="F2297" s="11">
        <f>D2297*E2297</f>
        <v>78.81</v>
      </c>
    </row>
    <row r="2298" spans="1:6" x14ac:dyDescent="0.2">
      <c r="A2298" s="18"/>
      <c r="B2298" s="14" t="s">
        <v>151</v>
      </c>
      <c r="F2298" s="17">
        <f>+SUM(F2294:F2297)</f>
        <v>14539.16</v>
      </c>
    </row>
    <row r="2300" spans="1:6" x14ac:dyDescent="0.2">
      <c r="A2300" s="18">
        <v>245</v>
      </c>
      <c r="B2300" s="3" t="s">
        <v>938</v>
      </c>
      <c r="C2300" s="4" t="s">
        <v>139</v>
      </c>
      <c r="D2300" s="3" t="s">
        <v>1</v>
      </c>
      <c r="E2300" s="5"/>
      <c r="F2300" s="6"/>
    </row>
    <row r="2301" spans="1:6" x14ac:dyDescent="0.2">
      <c r="B2301" s="10" t="s">
        <v>141</v>
      </c>
      <c r="C2301" s="10" t="s">
        <v>142</v>
      </c>
      <c r="D2301" s="10" t="s">
        <v>135</v>
      </c>
      <c r="E2301" s="11" t="s">
        <v>136</v>
      </c>
      <c r="F2301" s="11" t="s">
        <v>137</v>
      </c>
    </row>
    <row r="2302" spans="1:6" x14ac:dyDescent="0.2">
      <c r="B2302" s="69" t="s">
        <v>596</v>
      </c>
      <c r="C2302" s="25" t="s">
        <v>148</v>
      </c>
      <c r="D2302" s="26">
        <v>0.25</v>
      </c>
      <c r="E2302" s="11">
        <v>13020.7</v>
      </c>
      <c r="F2302" s="11">
        <f>D2302*E2302</f>
        <v>3255.1750000000002</v>
      </c>
    </row>
    <row r="2303" spans="1:6" x14ac:dyDescent="0.2">
      <c r="B2303" s="69" t="s">
        <v>154</v>
      </c>
      <c r="C2303" s="10" t="s">
        <v>155</v>
      </c>
      <c r="D2303" s="26">
        <v>2.5000000000000001E-2</v>
      </c>
      <c r="E2303" s="11">
        <v>25000</v>
      </c>
      <c r="F2303" s="11">
        <f>+D2303*E2303</f>
        <v>625</v>
      </c>
    </row>
    <row r="2304" spans="1:6" x14ac:dyDescent="0.2">
      <c r="B2304" s="24" t="s">
        <v>175</v>
      </c>
      <c r="C2304" s="25" t="s">
        <v>176</v>
      </c>
      <c r="D2304" s="26">
        <v>2E-3</v>
      </c>
      <c r="E2304" s="11">
        <v>85000</v>
      </c>
      <c r="F2304" s="11">
        <f>+D2304*E2304</f>
        <v>170</v>
      </c>
    </row>
    <row r="2305" spans="1:6" x14ac:dyDescent="0.2">
      <c r="B2305" s="24" t="s">
        <v>177</v>
      </c>
      <c r="C2305" s="25" t="s">
        <v>178</v>
      </c>
      <c r="D2305" s="26"/>
      <c r="F2305" s="11">
        <f>+F2302*0.05</f>
        <v>162.75875000000002</v>
      </c>
    </row>
    <row r="2306" spans="1:6" x14ac:dyDescent="0.2">
      <c r="A2306" s="18"/>
      <c r="B2306" s="14" t="s">
        <v>151</v>
      </c>
      <c r="F2306" s="17">
        <f>+SUM(F2302:F2305)</f>
        <v>4212.9337500000001</v>
      </c>
    </row>
    <row r="2308" spans="1:6" x14ac:dyDescent="0.2">
      <c r="A2308" s="18">
        <v>246</v>
      </c>
      <c r="B2308" s="3" t="s">
        <v>939</v>
      </c>
      <c r="C2308" s="4" t="s">
        <v>139</v>
      </c>
      <c r="D2308" s="3" t="s">
        <v>6</v>
      </c>
      <c r="E2308" s="5"/>
      <c r="F2308" s="6"/>
    </row>
    <row r="2309" spans="1:6" x14ac:dyDescent="0.2">
      <c r="B2309" s="10" t="s">
        <v>141</v>
      </c>
      <c r="C2309" s="10" t="s">
        <v>142</v>
      </c>
      <c r="D2309" s="10" t="s">
        <v>135</v>
      </c>
      <c r="E2309" s="11" t="s">
        <v>136</v>
      </c>
      <c r="F2309" s="11" t="s">
        <v>137</v>
      </c>
    </row>
    <row r="2310" spans="1:6" x14ac:dyDescent="0.2">
      <c r="B2310" s="69" t="s">
        <v>174</v>
      </c>
      <c r="C2310" s="25" t="s">
        <v>148</v>
      </c>
      <c r="D2310" s="26">
        <v>3</v>
      </c>
      <c r="E2310" s="11">
        <v>6510.35</v>
      </c>
      <c r="F2310" s="11">
        <f>D2310*E2310</f>
        <v>19531.050000000003</v>
      </c>
    </row>
    <row r="2311" spans="1:6" x14ac:dyDescent="0.2">
      <c r="B2311" s="69" t="s">
        <v>154</v>
      </c>
      <c r="C2311" s="10" t="s">
        <v>155</v>
      </c>
      <c r="D2311" s="26">
        <v>0.2</v>
      </c>
      <c r="E2311" s="11">
        <v>25000</v>
      </c>
      <c r="F2311" s="11">
        <f>+D2311*E2311</f>
        <v>5000</v>
      </c>
    </row>
    <row r="2312" spans="1:6" x14ac:dyDescent="0.2">
      <c r="B2312" s="24" t="s">
        <v>175</v>
      </c>
      <c r="C2312" s="25" t="s">
        <v>176</v>
      </c>
      <c r="D2312" s="26">
        <v>0.17</v>
      </c>
      <c r="E2312" s="11">
        <v>85000</v>
      </c>
      <c r="F2312" s="11">
        <f>+D2312*E2312</f>
        <v>14450.000000000002</v>
      </c>
    </row>
    <row r="2313" spans="1:6" x14ac:dyDescent="0.2">
      <c r="B2313" s="24" t="s">
        <v>177</v>
      </c>
      <c r="C2313" s="25" t="s">
        <v>178</v>
      </c>
      <c r="D2313" s="26">
        <v>0.49</v>
      </c>
      <c r="E2313" s="11">
        <v>1065</v>
      </c>
      <c r="F2313" s="11">
        <f>D2313*E2313</f>
        <v>521.85</v>
      </c>
    </row>
    <row r="2314" spans="1:6" x14ac:dyDescent="0.2">
      <c r="A2314" s="2"/>
      <c r="B2314" s="14" t="s">
        <v>151</v>
      </c>
      <c r="F2314" s="17">
        <f>+SUM(F2310:F2313)</f>
        <v>39502.9</v>
      </c>
    </row>
    <row r="2316" spans="1:6" x14ac:dyDescent="0.2">
      <c r="A2316" s="2">
        <v>247</v>
      </c>
      <c r="B2316" s="19" t="s">
        <v>940</v>
      </c>
      <c r="C2316" s="20" t="s">
        <v>139</v>
      </c>
      <c r="D2316" s="21" t="s">
        <v>142</v>
      </c>
      <c r="E2316" s="44"/>
      <c r="F2316" s="44"/>
    </row>
    <row r="2317" spans="1:6" x14ac:dyDescent="0.2">
      <c r="B2317" s="24" t="s">
        <v>172</v>
      </c>
      <c r="C2317" s="25" t="s">
        <v>142</v>
      </c>
      <c r="D2317" s="26" t="s">
        <v>173</v>
      </c>
      <c r="E2317" s="27" t="s">
        <v>136</v>
      </c>
      <c r="F2317" s="11" t="s">
        <v>137</v>
      </c>
    </row>
    <row r="2318" spans="1:6" x14ac:dyDescent="0.2">
      <c r="B2318" s="24" t="s">
        <v>624</v>
      </c>
      <c r="C2318" s="25" t="s">
        <v>293</v>
      </c>
      <c r="D2318" s="39">
        <v>0.02</v>
      </c>
      <c r="E2318" s="27">
        <v>1500</v>
      </c>
      <c r="F2318" s="27">
        <f>D2318*E2318</f>
        <v>30</v>
      </c>
    </row>
    <row r="2319" spans="1:6" x14ac:dyDescent="0.2">
      <c r="B2319" s="24" t="s">
        <v>625</v>
      </c>
      <c r="C2319" s="25" t="s">
        <v>626</v>
      </c>
      <c r="D2319" s="39">
        <v>0.02</v>
      </c>
      <c r="E2319" s="27">
        <v>50000</v>
      </c>
      <c r="F2319" s="27">
        <f>D2319*E2319</f>
        <v>1000</v>
      </c>
    </row>
    <row r="2320" spans="1:6" x14ac:dyDescent="0.2">
      <c r="B2320" s="24" t="s">
        <v>447</v>
      </c>
      <c r="C2320" s="25" t="s">
        <v>295</v>
      </c>
      <c r="D2320" s="39">
        <v>0.03</v>
      </c>
      <c r="E2320" s="27">
        <v>18000</v>
      </c>
      <c r="F2320" s="27">
        <f>D2320*E2320</f>
        <v>540</v>
      </c>
    </row>
    <row r="2321" spans="1:6" x14ac:dyDescent="0.2">
      <c r="A2321" s="13"/>
      <c r="B2321" s="24" t="s">
        <v>310</v>
      </c>
      <c r="C2321" s="25" t="s">
        <v>148</v>
      </c>
      <c r="D2321" s="39">
        <v>0.5</v>
      </c>
      <c r="E2321" s="27">
        <v>19531.050000000003</v>
      </c>
      <c r="F2321" s="27">
        <f>D2321*E2321</f>
        <v>9765.5250000000015</v>
      </c>
    </row>
    <row r="2322" spans="1:6" x14ac:dyDescent="0.2">
      <c r="B2322" s="24" t="s">
        <v>177</v>
      </c>
      <c r="C2322" s="25" t="s">
        <v>178</v>
      </c>
      <c r="D2322" s="39">
        <v>0.3</v>
      </c>
      <c r="E2322" s="27">
        <v>1065</v>
      </c>
      <c r="F2322" s="27">
        <f>D2322*E2322</f>
        <v>319.5</v>
      </c>
    </row>
    <row r="2323" spans="1:6" x14ac:dyDescent="0.2">
      <c r="A2323" s="2"/>
      <c r="B2323" s="14" t="s">
        <v>151</v>
      </c>
      <c r="C2323" s="29"/>
      <c r="D2323" s="30"/>
      <c r="E2323" s="31"/>
      <c r="F2323" s="42">
        <f>SUM(F2318:F2322)</f>
        <v>11655.025000000001</v>
      </c>
    </row>
    <row r="2325" spans="1:6" x14ac:dyDescent="0.2">
      <c r="A2325" s="2">
        <v>248</v>
      </c>
      <c r="B2325" s="19" t="s">
        <v>941</v>
      </c>
      <c r="C2325" s="20" t="s">
        <v>139</v>
      </c>
      <c r="D2325" s="21" t="s">
        <v>142</v>
      </c>
      <c r="E2325" s="44"/>
      <c r="F2325" s="44"/>
    </row>
    <row r="2326" spans="1:6" x14ac:dyDescent="0.2">
      <c r="B2326" s="24" t="s">
        <v>172</v>
      </c>
      <c r="C2326" s="25" t="s">
        <v>142</v>
      </c>
      <c r="D2326" s="26" t="s">
        <v>173</v>
      </c>
      <c r="E2326" s="27" t="s">
        <v>136</v>
      </c>
      <c r="F2326" s="11" t="s">
        <v>137</v>
      </c>
    </row>
    <row r="2327" spans="1:6" x14ac:dyDescent="0.2">
      <c r="B2327" s="24" t="s">
        <v>624</v>
      </c>
      <c r="C2327" s="25" t="s">
        <v>293</v>
      </c>
      <c r="D2327" s="39">
        <v>0.18</v>
      </c>
      <c r="E2327" s="27">
        <v>1500</v>
      </c>
      <c r="F2327" s="27">
        <f>D2327*E2327</f>
        <v>270</v>
      </c>
    </row>
    <row r="2328" spans="1:6" x14ac:dyDescent="0.2">
      <c r="B2328" s="24" t="s">
        <v>625</v>
      </c>
      <c r="C2328" s="25" t="s">
        <v>626</v>
      </c>
      <c r="D2328" s="39">
        <v>0.18</v>
      </c>
      <c r="E2328" s="27">
        <v>50000</v>
      </c>
      <c r="F2328" s="27">
        <f>D2328*E2328</f>
        <v>9000</v>
      </c>
    </row>
    <row r="2329" spans="1:6" x14ac:dyDescent="0.2">
      <c r="B2329" s="24" t="s">
        <v>447</v>
      </c>
      <c r="C2329" s="25" t="s">
        <v>295</v>
      </c>
      <c r="D2329" s="39">
        <v>2.5000000000000001E-2</v>
      </c>
      <c r="E2329" s="27">
        <v>18000</v>
      </c>
      <c r="F2329" s="27">
        <f>D2329*E2329</f>
        <v>450</v>
      </c>
    </row>
    <row r="2330" spans="1:6" x14ac:dyDescent="0.2">
      <c r="A2330" s="13"/>
      <c r="B2330" s="24" t="s">
        <v>310</v>
      </c>
      <c r="C2330" s="25" t="s">
        <v>148</v>
      </c>
      <c r="D2330" s="39">
        <v>1</v>
      </c>
      <c r="E2330" s="27">
        <v>19531.050000000003</v>
      </c>
      <c r="F2330" s="27">
        <f>D2330*E2330</f>
        <v>19531.050000000003</v>
      </c>
    </row>
    <row r="2331" spans="1:6" x14ac:dyDescent="0.2">
      <c r="B2331" s="24" t="s">
        <v>177</v>
      </c>
      <c r="C2331" s="25" t="s">
        <v>178</v>
      </c>
      <c r="D2331" s="39">
        <v>0.1</v>
      </c>
      <c r="E2331" s="27">
        <v>1065</v>
      </c>
      <c r="F2331" s="27">
        <f>D2331*E2331</f>
        <v>106.5</v>
      </c>
    </row>
    <row r="2332" spans="1:6" x14ac:dyDescent="0.2">
      <c r="A2332" s="2"/>
      <c r="B2332" s="14" t="s">
        <v>151</v>
      </c>
      <c r="C2332" s="29"/>
      <c r="D2332" s="30"/>
      <c r="E2332" s="31"/>
      <c r="F2332" s="42">
        <f>SUM(F2327:F2331)</f>
        <v>29357.550000000003</v>
      </c>
    </row>
    <row r="2334" spans="1:6" x14ac:dyDescent="0.2">
      <c r="A2334" s="2">
        <v>249</v>
      </c>
      <c r="B2334" s="19" t="s">
        <v>942</v>
      </c>
      <c r="C2334" s="20" t="s">
        <v>139</v>
      </c>
      <c r="D2334" s="21" t="s">
        <v>0</v>
      </c>
      <c r="E2334" s="44"/>
      <c r="F2334" s="44"/>
    </row>
    <row r="2335" spans="1:6" x14ac:dyDescent="0.2">
      <c r="B2335" s="24" t="s">
        <v>172</v>
      </c>
      <c r="C2335" s="25" t="s">
        <v>142</v>
      </c>
      <c r="D2335" s="26" t="s">
        <v>173</v>
      </c>
      <c r="E2335" s="27" t="s">
        <v>136</v>
      </c>
      <c r="F2335" s="11" t="s">
        <v>137</v>
      </c>
    </row>
    <row r="2336" spans="1:6" x14ac:dyDescent="0.2">
      <c r="B2336" s="24" t="s">
        <v>174</v>
      </c>
      <c r="C2336" s="25" t="s">
        <v>148</v>
      </c>
      <c r="D2336" s="39">
        <v>0.35</v>
      </c>
      <c r="E2336" s="27">
        <v>6510.35</v>
      </c>
      <c r="F2336" s="27">
        <f>D2336*E2336</f>
        <v>2278.6224999999999</v>
      </c>
    </row>
    <row r="2337" spans="1:6" x14ac:dyDescent="0.2">
      <c r="A2337" s="13"/>
      <c r="B2337" s="24" t="s">
        <v>175</v>
      </c>
      <c r="C2337" s="25" t="s">
        <v>176</v>
      </c>
      <c r="D2337" s="39">
        <v>0.03</v>
      </c>
      <c r="E2337" s="27">
        <v>85000</v>
      </c>
      <c r="F2337" s="27">
        <f>D2337*E2337</f>
        <v>2550</v>
      </c>
    </row>
    <row r="2338" spans="1:6" x14ac:dyDescent="0.2">
      <c r="B2338" s="24" t="s">
        <v>177</v>
      </c>
      <c r="C2338" s="25" t="s">
        <v>178</v>
      </c>
      <c r="D2338" s="39">
        <v>0.67500000000000004</v>
      </c>
      <c r="E2338" s="27">
        <v>1065</v>
      </c>
      <c r="F2338" s="27">
        <f>D2338*E2338</f>
        <v>718.875</v>
      </c>
    </row>
    <row r="2339" spans="1:6" x14ac:dyDescent="0.2">
      <c r="A2339" s="2"/>
      <c r="B2339" s="14" t="s">
        <v>151</v>
      </c>
      <c r="C2339" s="29"/>
      <c r="D2339" s="30"/>
      <c r="E2339" s="31"/>
      <c r="F2339" s="42">
        <f>SUM(F2336:F2338)</f>
        <v>5547.4974999999995</v>
      </c>
    </row>
    <row r="2341" spans="1:6" x14ac:dyDescent="0.2">
      <c r="A2341" s="2">
        <v>250</v>
      </c>
      <c r="B2341" s="19" t="s">
        <v>943</v>
      </c>
      <c r="C2341" s="20" t="s">
        <v>139</v>
      </c>
      <c r="D2341" s="21" t="s">
        <v>6</v>
      </c>
      <c r="E2341" s="22"/>
      <c r="F2341" s="58"/>
    </row>
    <row r="2342" spans="1:6" x14ac:dyDescent="0.2">
      <c r="B2342" s="24" t="s">
        <v>172</v>
      </c>
      <c r="C2342" s="25" t="s">
        <v>142</v>
      </c>
      <c r="D2342" s="26" t="s">
        <v>173</v>
      </c>
      <c r="E2342" s="27" t="s">
        <v>136</v>
      </c>
      <c r="F2342" s="11" t="s">
        <v>137</v>
      </c>
    </row>
    <row r="2343" spans="1:6" ht="15" x14ac:dyDescent="0.25">
      <c r="B2343" s="24" t="s">
        <v>609</v>
      </c>
      <c r="C2343" s="25" t="s">
        <v>142</v>
      </c>
      <c r="D2343" s="26">
        <v>1</v>
      </c>
      <c r="E2343" s="27">
        <v>2500</v>
      </c>
      <c r="F2343" s="59">
        <f>D2343*E2343</f>
        <v>2500</v>
      </c>
    </row>
    <row r="2344" spans="1:6" ht="15" x14ac:dyDescent="0.25">
      <c r="B2344" s="24" t="s">
        <v>488</v>
      </c>
      <c r="C2344" s="25" t="s">
        <v>489</v>
      </c>
      <c r="D2344" s="26">
        <v>0.05</v>
      </c>
      <c r="E2344" s="27">
        <v>1850</v>
      </c>
      <c r="F2344" s="59">
        <f>D2344*E2344</f>
        <v>92.5</v>
      </c>
    </row>
    <row r="2345" spans="1:6" ht="15" x14ac:dyDescent="0.25">
      <c r="B2345" s="24" t="s">
        <v>477</v>
      </c>
      <c r="C2345" s="25" t="s">
        <v>142</v>
      </c>
      <c r="D2345" s="26">
        <v>0.5</v>
      </c>
      <c r="E2345" s="27">
        <v>5000</v>
      </c>
      <c r="F2345" s="59">
        <f>D2345*E2345</f>
        <v>2500</v>
      </c>
    </row>
    <row r="2346" spans="1:6" ht="15" x14ac:dyDescent="0.25">
      <c r="B2346" s="24" t="s">
        <v>610</v>
      </c>
      <c r="C2346" s="25" t="s">
        <v>155</v>
      </c>
      <c r="D2346" s="26">
        <v>0.1</v>
      </c>
      <c r="E2346" s="27">
        <v>326029</v>
      </c>
      <c r="F2346" s="59">
        <f>D2346*E2346</f>
        <v>32602.9</v>
      </c>
    </row>
    <row r="2347" spans="1:6" ht="15" x14ac:dyDescent="0.25">
      <c r="A2347" s="13"/>
      <c r="B2347" s="24" t="s">
        <v>471</v>
      </c>
      <c r="C2347" s="25" t="s">
        <v>148</v>
      </c>
      <c r="D2347" s="26">
        <v>0.3</v>
      </c>
      <c r="E2347" s="27">
        <v>32551.750000000004</v>
      </c>
      <c r="F2347" s="59">
        <f>D2347*E2347</f>
        <v>9765.5250000000015</v>
      </c>
    </row>
    <row r="2348" spans="1:6" ht="15" x14ac:dyDescent="0.25">
      <c r="B2348" s="24" t="s">
        <v>177</v>
      </c>
      <c r="C2348" s="25" t="s">
        <v>178</v>
      </c>
      <c r="D2348" s="26"/>
      <c r="E2348" s="27"/>
      <c r="F2348" s="59">
        <v>500</v>
      </c>
    </row>
    <row r="2349" spans="1:6" x14ac:dyDescent="0.2">
      <c r="B2349" s="14" t="s">
        <v>151</v>
      </c>
      <c r="C2349" s="60"/>
      <c r="D2349" s="60"/>
      <c r="E2349" s="61"/>
      <c r="F2349" s="62">
        <f>SUM(F2343:F2348)</f>
        <v>47960.925000000003</v>
      </c>
    </row>
    <row r="2351" spans="1:6" x14ac:dyDescent="0.2">
      <c r="A2351" s="2">
        <v>251</v>
      </c>
      <c r="B2351" s="19" t="s">
        <v>944</v>
      </c>
      <c r="C2351" s="20" t="s">
        <v>139</v>
      </c>
      <c r="D2351" s="21" t="s">
        <v>142</v>
      </c>
      <c r="E2351" s="24"/>
      <c r="F2351" s="100"/>
    </row>
    <row r="2352" spans="1:6" x14ac:dyDescent="0.2">
      <c r="B2352" s="40" t="s">
        <v>172</v>
      </c>
      <c r="C2352" s="25" t="s">
        <v>142</v>
      </c>
      <c r="D2352" s="26" t="s">
        <v>173</v>
      </c>
      <c r="E2352" s="27" t="s">
        <v>136</v>
      </c>
      <c r="F2352" s="11" t="s">
        <v>137</v>
      </c>
    </row>
    <row r="2353" spans="1:6" ht="15" x14ac:dyDescent="0.25">
      <c r="B2353" s="40" t="s">
        <v>300</v>
      </c>
      <c r="C2353" s="25" t="s">
        <v>301</v>
      </c>
      <c r="D2353" s="26">
        <v>0.5</v>
      </c>
      <c r="E2353" s="27">
        <v>11</v>
      </c>
      <c r="F2353" s="59">
        <f>D2353*E2353</f>
        <v>5.5</v>
      </c>
    </row>
    <row r="2354" spans="1:6" ht="15" x14ac:dyDescent="0.25">
      <c r="B2354" s="40" t="s">
        <v>945</v>
      </c>
      <c r="C2354" s="25" t="s">
        <v>268</v>
      </c>
      <c r="D2354" s="26">
        <v>0.5</v>
      </c>
      <c r="E2354" s="27">
        <v>950</v>
      </c>
      <c r="F2354" s="59">
        <f>D2354*E2354</f>
        <v>475</v>
      </c>
    </row>
    <row r="2355" spans="1:6" ht="15" x14ac:dyDescent="0.25">
      <c r="B2355" s="40" t="s">
        <v>946</v>
      </c>
      <c r="C2355" s="25" t="s">
        <v>142</v>
      </c>
      <c r="D2355" s="26">
        <v>1</v>
      </c>
      <c r="E2355" s="27">
        <v>139500</v>
      </c>
      <c r="F2355" s="59">
        <f>D2355*E2355</f>
        <v>139500</v>
      </c>
    </row>
    <row r="2356" spans="1:6" ht="15" x14ac:dyDescent="0.25">
      <c r="B2356" s="40" t="s">
        <v>642</v>
      </c>
      <c r="C2356" s="25" t="s">
        <v>148</v>
      </c>
      <c r="D2356" s="26">
        <v>1.25</v>
      </c>
      <c r="E2356" s="27">
        <v>19531.050000000003</v>
      </c>
      <c r="F2356" s="59">
        <f>D2356*E2356</f>
        <v>24413.812500000004</v>
      </c>
    </row>
    <row r="2357" spans="1:6" ht="15" x14ac:dyDescent="0.25">
      <c r="B2357" s="40" t="s">
        <v>177</v>
      </c>
      <c r="C2357" s="25" t="s">
        <v>178</v>
      </c>
      <c r="D2357" s="26">
        <v>0.1</v>
      </c>
      <c r="E2357" s="27">
        <v>1065</v>
      </c>
      <c r="F2357" s="59">
        <f>D2357*E2357</f>
        <v>106.5</v>
      </c>
    </row>
    <row r="2358" spans="1:6" x14ac:dyDescent="0.2">
      <c r="B2358" s="14" t="s">
        <v>151</v>
      </c>
      <c r="D2358" s="26"/>
      <c r="E2358" s="27"/>
      <c r="F2358" s="62">
        <f>SUM(F2353:F2357)</f>
        <v>164500.8125</v>
      </c>
    </row>
    <row r="2359" spans="1:6" ht="15" x14ac:dyDescent="0.25">
      <c r="D2359" s="26"/>
      <c r="E2359" s="27"/>
      <c r="F2359" s="59"/>
    </row>
    <row r="2360" spans="1:6" ht="15" x14ac:dyDescent="0.25">
      <c r="A2360" s="2">
        <v>252</v>
      </c>
      <c r="B2360" s="19" t="s">
        <v>947</v>
      </c>
      <c r="C2360" s="20" t="s">
        <v>139</v>
      </c>
      <c r="D2360" s="21" t="s">
        <v>142</v>
      </c>
      <c r="E2360" s="27"/>
      <c r="F2360" s="59"/>
    </row>
    <row r="2361" spans="1:6" x14ac:dyDescent="0.2">
      <c r="B2361" s="40" t="s">
        <v>172</v>
      </c>
      <c r="C2361" s="25" t="s">
        <v>142</v>
      </c>
      <c r="D2361" s="26" t="s">
        <v>173</v>
      </c>
      <c r="E2361" s="27" t="s">
        <v>136</v>
      </c>
      <c r="F2361" s="11" t="s">
        <v>137</v>
      </c>
    </row>
    <row r="2362" spans="1:6" ht="15" x14ac:dyDescent="0.25">
      <c r="B2362" s="40" t="s">
        <v>300</v>
      </c>
      <c r="C2362" s="25" t="s">
        <v>301</v>
      </c>
      <c r="D2362" s="26">
        <v>1</v>
      </c>
      <c r="E2362" s="27">
        <v>11</v>
      </c>
      <c r="F2362" s="59">
        <f>D2362*E2362</f>
        <v>11</v>
      </c>
    </row>
    <row r="2363" spans="1:6" ht="15" x14ac:dyDescent="0.25">
      <c r="B2363" s="40" t="s">
        <v>945</v>
      </c>
      <c r="C2363" s="25" t="s">
        <v>268</v>
      </c>
      <c r="D2363" s="26">
        <v>1</v>
      </c>
      <c r="E2363" s="27">
        <v>950</v>
      </c>
      <c r="F2363" s="59">
        <f>D2363*E2363</f>
        <v>950</v>
      </c>
    </row>
    <row r="2364" spans="1:6" ht="15" x14ac:dyDescent="0.25">
      <c r="B2364" s="40" t="s">
        <v>948</v>
      </c>
      <c r="C2364" s="25" t="s">
        <v>142</v>
      </c>
      <c r="D2364" s="26">
        <v>1</v>
      </c>
      <c r="E2364" s="27">
        <v>118900</v>
      </c>
      <c r="F2364" s="59">
        <f>D2364*E2364</f>
        <v>118900</v>
      </c>
    </row>
    <row r="2365" spans="1:6" ht="15" x14ac:dyDescent="0.25">
      <c r="B2365" s="40" t="s">
        <v>642</v>
      </c>
      <c r="C2365" s="25" t="s">
        <v>148</v>
      </c>
      <c r="D2365" s="26">
        <v>1.25</v>
      </c>
      <c r="E2365" s="27">
        <v>19531.050000000003</v>
      </c>
      <c r="F2365" s="59">
        <f>D2365*E2365</f>
        <v>24413.812500000004</v>
      </c>
    </row>
    <row r="2366" spans="1:6" ht="15" x14ac:dyDescent="0.25">
      <c r="B2366" s="40" t="s">
        <v>177</v>
      </c>
      <c r="C2366" s="25" t="s">
        <v>178</v>
      </c>
      <c r="D2366" s="26">
        <v>0.2</v>
      </c>
      <c r="E2366" s="27">
        <v>1065</v>
      </c>
      <c r="F2366" s="59">
        <f>D2366*E2366</f>
        <v>213</v>
      </c>
    </row>
    <row r="2367" spans="1:6" x14ac:dyDescent="0.2">
      <c r="B2367" s="14" t="s">
        <v>151</v>
      </c>
      <c r="D2367" s="26"/>
      <c r="F2367" s="62">
        <f>SUM(F2362:F2366)</f>
        <v>144487.8125</v>
      </c>
    </row>
    <row r="2369" spans="1:6" x14ac:dyDescent="0.2">
      <c r="A2369" s="2">
        <v>253</v>
      </c>
      <c r="B2369" s="19" t="s">
        <v>949</v>
      </c>
      <c r="C2369" s="20" t="s">
        <v>139</v>
      </c>
      <c r="D2369" s="21" t="s">
        <v>950</v>
      </c>
      <c r="E2369" s="24"/>
      <c r="F2369" s="100"/>
    </row>
    <row r="2370" spans="1:6" x14ac:dyDescent="0.2">
      <c r="B2370" s="40" t="s">
        <v>172</v>
      </c>
      <c r="C2370" s="25" t="s">
        <v>142</v>
      </c>
      <c r="D2370" s="26" t="s">
        <v>173</v>
      </c>
      <c r="E2370" s="27" t="s">
        <v>136</v>
      </c>
      <c r="F2370" s="11" t="s">
        <v>137</v>
      </c>
    </row>
    <row r="2371" spans="1:6" ht="15" x14ac:dyDescent="0.25">
      <c r="B2371" s="40" t="s">
        <v>300</v>
      </c>
      <c r="C2371" s="25" t="s">
        <v>301</v>
      </c>
      <c r="D2371" s="26">
        <v>1</v>
      </c>
      <c r="E2371" s="27">
        <v>11</v>
      </c>
      <c r="F2371" s="59">
        <f t="shared" ref="F2371:F2376" si="96">D2371*E2371</f>
        <v>11</v>
      </c>
    </row>
    <row r="2372" spans="1:6" ht="15" x14ac:dyDescent="0.25">
      <c r="B2372" s="40" t="s">
        <v>945</v>
      </c>
      <c r="C2372" s="25" t="s">
        <v>268</v>
      </c>
      <c r="D2372" s="26">
        <v>1</v>
      </c>
      <c r="E2372" s="27">
        <v>950</v>
      </c>
      <c r="F2372" s="59">
        <f t="shared" si="96"/>
        <v>950</v>
      </c>
    </row>
    <row r="2373" spans="1:6" ht="15" x14ac:dyDescent="0.25">
      <c r="B2373" s="40" t="s">
        <v>951</v>
      </c>
      <c r="C2373" s="25" t="s">
        <v>950</v>
      </c>
      <c r="D2373" s="26">
        <v>1</v>
      </c>
      <c r="E2373" s="27">
        <v>237300</v>
      </c>
      <c r="F2373" s="59">
        <f t="shared" si="96"/>
        <v>237300</v>
      </c>
    </row>
    <row r="2374" spans="1:6" ht="15" x14ac:dyDescent="0.25">
      <c r="B2374" s="40" t="s">
        <v>952</v>
      </c>
      <c r="C2374" s="25" t="s">
        <v>142</v>
      </c>
      <c r="D2374" s="26">
        <v>1</v>
      </c>
      <c r="E2374" s="27">
        <v>2250</v>
      </c>
      <c r="F2374" s="59">
        <f t="shared" si="96"/>
        <v>2250</v>
      </c>
    </row>
    <row r="2375" spans="1:6" ht="15" x14ac:dyDescent="0.25">
      <c r="B2375" s="40" t="s">
        <v>642</v>
      </c>
      <c r="C2375" s="25" t="s">
        <v>148</v>
      </c>
      <c r="D2375" s="26">
        <v>1.3</v>
      </c>
      <c r="E2375" s="27">
        <v>19531.050000000003</v>
      </c>
      <c r="F2375" s="59">
        <f t="shared" si="96"/>
        <v>25390.365000000005</v>
      </c>
    </row>
    <row r="2376" spans="1:6" ht="15" x14ac:dyDescent="0.25">
      <c r="B2376" s="40" t="s">
        <v>177</v>
      </c>
      <c r="C2376" s="25" t="s">
        <v>178</v>
      </c>
      <c r="D2376" s="26">
        <v>0.2</v>
      </c>
      <c r="E2376" s="27">
        <v>1065</v>
      </c>
      <c r="F2376" s="59">
        <f t="shared" si="96"/>
        <v>213</v>
      </c>
    </row>
    <row r="2377" spans="1:6" x14ac:dyDescent="0.2">
      <c r="A2377" s="2"/>
      <c r="B2377" s="14" t="s">
        <v>151</v>
      </c>
      <c r="F2377" s="62">
        <f>SUM(F2371:F2376)</f>
        <v>266114.36499999999</v>
      </c>
    </row>
    <row r="2379" spans="1:6" ht="15" x14ac:dyDescent="0.25">
      <c r="A2379" s="2">
        <v>254</v>
      </c>
      <c r="B2379" s="19" t="s">
        <v>953</v>
      </c>
      <c r="C2379" s="20" t="s">
        <v>139</v>
      </c>
      <c r="D2379" s="21" t="s">
        <v>6</v>
      </c>
      <c r="E2379" s="101"/>
      <c r="F2379" s="94"/>
    </row>
    <row r="2380" spans="1:6" x14ac:dyDescent="0.2">
      <c r="B2380" s="24" t="s">
        <v>172</v>
      </c>
      <c r="C2380" s="25" t="s">
        <v>142</v>
      </c>
      <c r="D2380" s="26" t="s">
        <v>173</v>
      </c>
      <c r="E2380" s="27" t="s">
        <v>136</v>
      </c>
      <c r="F2380" s="11" t="s">
        <v>137</v>
      </c>
    </row>
    <row r="2381" spans="1:6" ht="15" x14ac:dyDescent="0.25">
      <c r="B2381" s="24" t="s">
        <v>954</v>
      </c>
      <c r="C2381" s="25" t="s">
        <v>6</v>
      </c>
      <c r="D2381" s="26">
        <v>1</v>
      </c>
      <c r="E2381" s="27">
        <v>35000</v>
      </c>
      <c r="F2381" s="59">
        <f>D2381*E2381</f>
        <v>35000</v>
      </c>
    </row>
    <row r="2382" spans="1:6" ht="15" x14ac:dyDescent="0.25">
      <c r="B2382" s="24" t="s">
        <v>955</v>
      </c>
      <c r="C2382" s="25" t="s">
        <v>150</v>
      </c>
      <c r="D2382" s="26">
        <v>8.6999999999999994E-2</v>
      </c>
      <c r="E2382" s="27">
        <v>23000</v>
      </c>
      <c r="F2382" s="59">
        <f>D2382*E2382</f>
        <v>2000.9999999999998</v>
      </c>
    </row>
    <row r="2383" spans="1:6" ht="15" x14ac:dyDescent="0.25">
      <c r="B2383" s="24" t="s">
        <v>270</v>
      </c>
      <c r="C2383" s="25" t="s">
        <v>148</v>
      </c>
      <c r="D2383" s="26">
        <v>0.14000000000000001</v>
      </c>
      <c r="E2383" s="27">
        <v>19531.050000000003</v>
      </c>
      <c r="F2383" s="59">
        <f>D2383*E2383</f>
        <v>2734.3470000000007</v>
      </c>
    </row>
    <row r="2384" spans="1:6" ht="15" x14ac:dyDescent="0.25">
      <c r="B2384" s="24" t="s">
        <v>177</v>
      </c>
      <c r="C2384" s="25" t="s">
        <v>178</v>
      </c>
      <c r="D2384" s="26">
        <v>0.05</v>
      </c>
      <c r="E2384" s="27">
        <v>1065</v>
      </c>
      <c r="F2384" s="59">
        <f>D2384*E2384</f>
        <v>53.25</v>
      </c>
    </row>
    <row r="2385" spans="1:6" x14ac:dyDescent="0.2">
      <c r="A2385" s="2"/>
      <c r="B2385" s="14" t="s">
        <v>151</v>
      </c>
      <c r="F2385" s="62">
        <f>+SUM(F2381:F2384)</f>
        <v>39788.597000000002</v>
      </c>
    </row>
    <row r="2387" spans="1:6" x14ac:dyDescent="0.2">
      <c r="A2387" s="2">
        <v>255</v>
      </c>
      <c r="B2387" s="19" t="s">
        <v>956</v>
      </c>
      <c r="C2387" s="20" t="s">
        <v>139</v>
      </c>
      <c r="D2387" s="21" t="s">
        <v>6</v>
      </c>
      <c r="E2387" s="24"/>
      <c r="F2387" s="100"/>
    </row>
    <row r="2388" spans="1:6" x14ac:dyDescent="0.2">
      <c r="B2388" s="24" t="s">
        <v>172</v>
      </c>
      <c r="C2388" s="25" t="s">
        <v>142</v>
      </c>
      <c r="D2388" s="26" t="s">
        <v>298</v>
      </c>
      <c r="E2388" s="27" t="s">
        <v>299</v>
      </c>
      <c r="F2388" s="11" t="s">
        <v>137</v>
      </c>
    </row>
    <row r="2389" spans="1:6" ht="15" x14ac:dyDescent="0.25">
      <c r="B2389" s="24" t="s">
        <v>300</v>
      </c>
      <c r="C2389" s="25" t="s">
        <v>301</v>
      </c>
      <c r="D2389" s="26">
        <v>0.05</v>
      </c>
      <c r="E2389" s="27">
        <v>11</v>
      </c>
      <c r="F2389" s="59">
        <f>D2389*E2389</f>
        <v>0.55000000000000004</v>
      </c>
    </row>
    <row r="2390" spans="1:6" ht="15" x14ac:dyDescent="0.25">
      <c r="B2390" s="24" t="s">
        <v>302</v>
      </c>
      <c r="C2390" s="25" t="s">
        <v>295</v>
      </c>
      <c r="D2390" s="26">
        <v>5.3999999999999999E-2</v>
      </c>
      <c r="E2390" s="27">
        <v>50000</v>
      </c>
      <c r="F2390" s="59">
        <f>D2390*E2390</f>
        <v>2700</v>
      </c>
    </row>
    <row r="2391" spans="1:6" ht="15" x14ac:dyDescent="0.25">
      <c r="B2391" s="24" t="s">
        <v>310</v>
      </c>
      <c r="C2391" s="25" t="s">
        <v>148</v>
      </c>
      <c r="D2391" s="26">
        <v>0.25</v>
      </c>
      <c r="E2391" s="27">
        <v>19531.050000000003</v>
      </c>
      <c r="F2391" s="59">
        <f>D2391*E2391</f>
        <v>4882.7625000000007</v>
      </c>
    </row>
    <row r="2392" spans="1:6" ht="15" x14ac:dyDescent="0.25">
      <c r="B2392" s="24" t="s">
        <v>177</v>
      </c>
      <c r="C2392" s="25" t="s">
        <v>178</v>
      </c>
      <c r="D2392" s="26"/>
      <c r="E2392" s="27"/>
      <c r="F2392" s="59">
        <f>0.05*F2391</f>
        <v>244.13812500000006</v>
      </c>
    </row>
    <row r="2393" spans="1:6" ht="15" x14ac:dyDescent="0.25">
      <c r="B2393" s="24" t="s">
        <v>161</v>
      </c>
      <c r="C2393" s="25" t="s">
        <v>162</v>
      </c>
      <c r="D2393" s="26">
        <v>0.5</v>
      </c>
      <c r="E2393" s="27">
        <v>1200</v>
      </c>
      <c r="F2393" s="94">
        <f>D2393*E2393</f>
        <v>600</v>
      </c>
    </row>
    <row r="2394" spans="1:6" x14ac:dyDescent="0.2">
      <c r="A2394" s="2"/>
      <c r="B2394" s="14" t="s">
        <v>151</v>
      </c>
      <c r="F2394" s="62">
        <f>+SUM(F2390:F2393)</f>
        <v>8426.900625000002</v>
      </c>
    </row>
    <row r="2396" spans="1:6" ht="15" x14ac:dyDescent="0.25">
      <c r="A2396" s="2">
        <v>256</v>
      </c>
      <c r="B2396" s="19" t="s">
        <v>957</v>
      </c>
      <c r="C2396" s="20" t="s">
        <v>139</v>
      </c>
      <c r="D2396" s="21" t="s">
        <v>140</v>
      </c>
      <c r="E2396" s="101"/>
      <c r="F2396" s="94"/>
    </row>
    <row r="2397" spans="1:6" x14ac:dyDescent="0.2">
      <c r="B2397" s="24" t="s">
        <v>172</v>
      </c>
      <c r="C2397" s="25" t="s">
        <v>142</v>
      </c>
      <c r="D2397" s="26" t="s">
        <v>173</v>
      </c>
      <c r="E2397" s="25" t="s">
        <v>136</v>
      </c>
      <c r="F2397" s="11" t="s">
        <v>137</v>
      </c>
    </row>
    <row r="2398" spans="1:6" ht="15" x14ac:dyDescent="0.25">
      <c r="B2398" s="24" t="s">
        <v>300</v>
      </c>
      <c r="C2398" s="25" t="s">
        <v>301</v>
      </c>
      <c r="D2398" s="26">
        <v>3</v>
      </c>
      <c r="E2398" s="25">
        <v>11</v>
      </c>
      <c r="F2398" s="94">
        <f t="shared" ref="F2398:F2409" si="97">D2398*E2398</f>
        <v>33</v>
      </c>
    </row>
    <row r="2399" spans="1:6" ht="15" x14ac:dyDescent="0.25">
      <c r="B2399" s="24" t="s">
        <v>945</v>
      </c>
      <c r="C2399" s="25" t="s">
        <v>268</v>
      </c>
      <c r="D2399" s="26">
        <v>0.3</v>
      </c>
      <c r="E2399" s="25">
        <v>950</v>
      </c>
      <c r="F2399" s="94">
        <f t="shared" si="97"/>
        <v>285</v>
      </c>
    </row>
    <row r="2400" spans="1:6" ht="15" x14ac:dyDescent="0.25">
      <c r="B2400" s="24" t="s">
        <v>958</v>
      </c>
      <c r="C2400" s="25" t="s">
        <v>142</v>
      </c>
      <c r="D2400" s="26">
        <v>0.33500000000000002</v>
      </c>
      <c r="E2400" s="25">
        <v>865</v>
      </c>
      <c r="F2400" s="94">
        <f t="shared" si="97"/>
        <v>289.77500000000003</v>
      </c>
    </row>
    <row r="2401" spans="1:6" ht="15" x14ac:dyDescent="0.25">
      <c r="B2401" s="24" t="s">
        <v>959</v>
      </c>
      <c r="C2401" s="25" t="s">
        <v>142</v>
      </c>
      <c r="D2401" s="26">
        <v>0.5</v>
      </c>
      <c r="E2401" s="99">
        <v>6710</v>
      </c>
      <c r="F2401" s="94">
        <f t="shared" si="97"/>
        <v>3355</v>
      </c>
    </row>
    <row r="2402" spans="1:6" ht="15" x14ac:dyDescent="0.25">
      <c r="B2402" s="24" t="s">
        <v>960</v>
      </c>
      <c r="C2402" s="25" t="s">
        <v>489</v>
      </c>
      <c r="D2402" s="26">
        <v>0.09</v>
      </c>
      <c r="E2402" s="99">
        <v>1850</v>
      </c>
      <c r="F2402" s="94">
        <f t="shared" si="97"/>
        <v>166.5</v>
      </c>
    </row>
    <row r="2403" spans="1:6" ht="15" x14ac:dyDescent="0.25">
      <c r="B2403" s="24" t="s">
        <v>961</v>
      </c>
      <c r="C2403" s="25" t="s">
        <v>142</v>
      </c>
      <c r="D2403" s="26">
        <v>0.33500000000000002</v>
      </c>
      <c r="E2403" s="99">
        <v>3251.48</v>
      </c>
      <c r="F2403" s="94">
        <f t="shared" si="97"/>
        <v>1089.2458000000001</v>
      </c>
    </row>
    <row r="2404" spans="1:6" ht="15" x14ac:dyDescent="0.25">
      <c r="B2404" s="24" t="s">
        <v>962</v>
      </c>
      <c r="C2404" s="25" t="s">
        <v>142</v>
      </c>
      <c r="D2404" s="26">
        <v>0.2</v>
      </c>
      <c r="E2404" s="99">
        <v>1206.4000000000001</v>
      </c>
      <c r="F2404" s="94">
        <f t="shared" si="97"/>
        <v>241.28000000000003</v>
      </c>
    </row>
    <row r="2405" spans="1:6" ht="15" x14ac:dyDescent="0.25">
      <c r="B2405" s="24" t="s">
        <v>418</v>
      </c>
      <c r="C2405" s="25" t="s">
        <v>268</v>
      </c>
      <c r="D2405" s="26">
        <v>1</v>
      </c>
      <c r="E2405" s="25">
        <v>234</v>
      </c>
      <c r="F2405" s="94">
        <f t="shared" si="97"/>
        <v>234</v>
      </c>
    </row>
    <row r="2406" spans="1:6" ht="15" x14ac:dyDescent="0.25">
      <c r="B2406" s="24" t="s">
        <v>963</v>
      </c>
      <c r="C2406" s="25" t="s">
        <v>6</v>
      </c>
      <c r="D2406" s="26">
        <v>0.3</v>
      </c>
      <c r="E2406" s="99">
        <v>17950</v>
      </c>
      <c r="F2406" s="94">
        <f t="shared" si="97"/>
        <v>5385</v>
      </c>
    </row>
    <row r="2407" spans="1:6" ht="15" x14ac:dyDescent="0.25">
      <c r="B2407" s="24" t="s">
        <v>492</v>
      </c>
      <c r="C2407" s="25" t="s">
        <v>155</v>
      </c>
      <c r="D2407" s="26">
        <v>8.0000000000000002E-3</v>
      </c>
      <c r="E2407" s="99">
        <v>128337</v>
      </c>
      <c r="F2407" s="94">
        <f t="shared" si="97"/>
        <v>1026.6959999999999</v>
      </c>
    </row>
    <row r="2408" spans="1:6" ht="15" x14ac:dyDescent="0.25">
      <c r="B2408" s="24" t="s">
        <v>642</v>
      </c>
      <c r="C2408" s="25" t="s">
        <v>148</v>
      </c>
      <c r="D2408" s="26">
        <v>2</v>
      </c>
      <c r="E2408" s="99">
        <v>19531.050000000003</v>
      </c>
      <c r="F2408" s="94">
        <f t="shared" si="97"/>
        <v>39062.100000000006</v>
      </c>
    </row>
    <row r="2409" spans="1:6" ht="15" x14ac:dyDescent="0.25">
      <c r="B2409" s="24" t="s">
        <v>177</v>
      </c>
      <c r="C2409" s="25" t="s">
        <v>178</v>
      </c>
      <c r="D2409" s="26">
        <v>0.3</v>
      </c>
      <c r="E2409" s="99">
        <v>1065</v>
      </c>
      <c r="F2409" s="94">
        <f t="shared" si="97"/>
        <v>319.5</v>
      </c>
    </row>
    <row r="2410" spans="1:6" x14ac:dyDescent="0.2">
      <c r="A2410" s="2"/>
      <c r="B2410" s="14" t="s">
        <v>151</v>
      </c>
      <c r="F2410" s="62">
        <f>+SUM(F2398:F2409)</f>
        <v>51487.096800000007</v>
      </c>
    </row>
    <row r="2412" spans="1:6" ht="15" x14ac:dyDescent="0.25">
      <c r="A2412" s="2">
        <v>257</v>
      </c>
      <c r="B2412" s="19" t="s">
        <v>964</v>
      </c>
      <c r="C2412" s="20" t="s">
        <v>139</v>
      </c>
      <c r="D2412" s="21" t="s">
        <v>6</v>
      </c>
      <c r="E2412" s="101"/>
      <c r="F2412" s="94"/>
    </row>
    <row r="2413" spans="1:6" x14ac:dyDescent="0.2">
      <c r="B2413" s="24" t="s">
        <v>172</v>
      </c>
      <c r="C2413" s="25" t="s">
        <v>142</v>
      </c>
      <c r="D2413" s="26" t="s">
        <v>173</v>
      </c>
      <c r="E2413" s="25" t="s">
        <v>136</v>
      </c>
      <c r="F2413" s="11" t="s">
        <v>137</v>
      </c>
    </row>
    <row r="2414" spans="1:6" ht="15" x14ac:dyDescent="0.25">
      <c r="B2414" s="24" t="s">
        <v>174</v>
      </c>
      <c r="C2414" s="25" t="s">
        <v>148</v>
      </c>
      <c r="D2414" s="26">
        <v>0.8</v>
      </c>
      <c r="E2414" s="99">
        <v>6510.35</v>
      </c>
      <c r="F2414" s="94">
        <f>D2414*E2414</f>
        <v>5208.2800000000007</v>
      </c>
    </row>
    <row r="2415" spans="1:6" ht="15" x14ac:dyDescent="0.25">
      <c r="B2415" s="24" t="s">
        <v>175</v>
      </c>
      <c r="C2415" s="25" t="s">
        <v>176</v>
      </c>
      <c r="D2415" s="26">
        <v>4.3999999999999997E-2</v>
      </c>
      <c r="E2415" s="99">
        <v>85000</v>
      </c>
      <c r="F2415" s="94">
        <f>D2415*E2415</f>
        <v>3740</v>
      </c>
    </row>
    <row r="2416" spans="1:6" ht="15" x14ac:dyDescent="0.25">
      <c r="B2416" s="24" t="s">
        <v>177</v>
      </c>
      <c r="C2416" s="25" t="s">
        <v>178</v>
      </c>
      <c r="D2416" s="26">
        <v>0.129</v>
      </c>
      <c r="E2416" s="99">
        <v>1065</v>
      </c>
      <c r="F2416" s="94">
        <f>D2416*E2416</f>
        <v>137.38499999999999</v>
      </c>
    </row>
    <row r="2417" spans="1:6" x14ac:dyDescent="0.2">
      <c r="A2417" s="2"/>
      <c r="B2417" s="14" t="s">
        <v>151</v>
      </c>
      <c r="F2417" s="62">
        <f>+SUM(F2414:F2416)</f>
        <v>9085.6650000000009</v>
      </c>
    </row>
    <row r="2419" spans="1:6" ht="15" x14ac:dyDescent="0.25">
      <c r="A2419" s="2">
        <v>258</v>
      </c>
      <c r="B2419" s="19" t="s">
        <v>965</v>
      </c>
      <c r="C2419" s="20" t="s">
        <v>139</v>
      </c>
      <c r="D2419" s="21" t="s">
        <v>142</v>
      </c>
      <c r="E2419" s="101"/>
      <c r="F2419" s="94"/>
    </row>
    <row r="2420" spans="1:6" x14ac:dyDescent="0.2">
      <c r="B2420" s="24" t="s">
        <v>172</v>
      </c>
      <c r="C2420" s="25" t="s">
        <v>142</v>
      </c>
      <c r="D2420" s="26" t="s">
        <v>173</v>
      </c>
      <c r="E2420" s="25" t="s">
        <v>136</v>
      </c>
      <c r="F2420" s="11" t="s">
        <v>137</v>
      </c>
    </row>
    <row r="2421" spans="1:6" ht="15" x14ac:dyDescent="0.25">
      <c r="B2421" s="24" t="s">
        <v>545</v>
      </c>
      <c r="C2421" s="25" t="s">
        <v>148</v>
      </c>
      <c r="D2421" s="26">
        <v>1</v>
      </c>
      <c r="E2421" s="99">
        <v>19531.050000000003</v>
      </c>
      <c r="F2421" s="94">
        <f>D2421*E2421</f>
        <v>19531.050000000003</v>
      </c>
    </row>
    <row r="2422" spans="1:6" ht="15" x14ac:dyDescent="0.25">
      <c r="B2422" s="24" t="s">
        <v>177</v>
      </c>
      <c r="C2422" s="25" t="s">
        <v>178</v>
      </c>
      <c r="D2422" s="26">
        <v>0.1</v>
      </c>
      <c r="E2422" s="99">
        <v>1065</v>
      </c>
      <c r="F2422" s="94">
        <f>D2422*E2422</f>
        <v>106.5</v>
      </c>
    </row>
    <row r="2423" spans="1:6" x14ac:dyDescent="0.2">
      <c r="A2423" s="2"/>
      <c r="B2423" s="14" t="s">
        <v>151</v>
      </c>
      <c r="F2423" s="62">
        <f>+SUM(F2421:F2422)</f>
        <v>19637.550000000003</v>
      </c>
    </row>
    <row r="2425" spans="1:6" ht="15" x14ac:dyDescent="0.25">
      <c r="A2425" s="2">
        <v>259</v>
      </c>
      <c r="B2425" s="19" t="s">
        <v>966</v>
      </c>
      <c r="C2425" s="20" t="s">
        <v>139</v>
      </c>
      <c r="D2425" s="21" t="s">
        <v>142</v>
      </c>
      <c r="E2425" s="101"/>
      <c r="F2425" s="94"/>
    </row>
    <row r="2426" spans="1:6" x14ac:dyDescent="0.2">
      <c r="B2426" s="24" t="s">
        <v>172</v>
      </c>
      <c r="C2426" s="25" t="s">
        <v>142</v>
      </c>
      <c r="D2426" s="26" t="s">
        <v>173</v>
      </c>
      <c r="E2426" s="25" t="s">
        <v>136</v>
      </c>
      <c r="F2426" s="11" t="s">
        <v>137</v>
      </c>
    </row>
    <row r="2427" spans="1:6" ht="15" x14ac:dyDescent="0.25">
      <c r="B2427" s="24" t="s">
        <v>967</v>
      </c>
      <c r="C2427" s="25" t="s">
        <v>142</v>
      </c>
      <c r="D2427" s="26">
        <v>1</v>
      </c>
      <c r="E2427" s="99">
        <v>25520</v>
      </c>
      <c r="F2427" s="94">
        <f>D2427*E2427</f>
        <v>25520</v>
      </c>
    </row>
    <row r="2428" spans="1:6" ht="15" x14ac:dyDescent="0.25">
      <c r="B2428" s="24" t="s">
        <v>545</v>
      </c>
      <c r="C2428" s="25" t="s">
        <v>148</v>
      </c>
      <c r="D2428" s="26">
        <v>1</v>
      </c>
      <c r="E2428" s="99">
        <v>19531.050000000003</v>
      </c>
      <c r="F2428" s="94">
        <f>D2428*E2428</f>
        <v>19531.050000000003</v>
      </c>
    </row>
    <row r="2429" spans="1:6" ht="15" x14ac:dyDescent="0.25">
      <c r="B2429" s="24" t="s">
        <v>177</v>
      </c>
      <c r="C2429" s="25" t="s">
        <v>178</v>
      </c>
      <c r="D2429" s="26">
        <v>0.1</v>
      </c>
      <c r="E2429" s="99">
        <v>1065</v>
      </c>
      <c r="F2429" s="94">
        <f>D2429*E2429</f>
        <v>106.5</v>
      </c>
    </row>
    <row r="2430" spans="1:6" x14ac:dyDescent="0.2">
      <c r="B2430" s="14" t="s">
        <v>151</v>
      </c>
      <c r="F2430" s="62">
        <f>+SUM(F2427:F2429)</f>
        <v>45157.55</v>
      </c>
    </row>
    <row r="2431" spans="1:6" x14ac:dyDescent="0.2">
      <c r="A2431" s="2"/>
    </row>
    <row r="2432" spans="1:6" ht="15" x14ac:dyDescent="0.25">
      <c r="A2432" s="2">
        <v>260</v>
      </c>
      <c r="B2432" s="19" t="s">
        <v>968</v>
      </c>
      <c r="C2432" s="20" t="s">
        <v>139</v>
      </c>
      <c r="D2432" s="21" t="s">
        <v>142</v>
      </c>
      <c r="E2432" s="101"/>
      <c r="F2432" s="94"/>
    </row>
    <row r="2433" spans="1:6" x14ac:dyDescent="0.2">
      <c r="B2433" s="24" t="s">
        <v>172</v>
      </c>
      <c r="C2433" s="25" t="s">
        <v>142</v>
      </c>
      <c r="D2433" s="26" t="s">
        <v>173</v>
      </c>
      <c r="E2433" s="25" t="s">
        <v>136</v>
      </c>
      <c r="F2433" s="11" t="s">
        <v>137</v>
      </c>
    </row>
    <row r="2434" spans="1:6" ht="15" x14ac:dyDescent="0.25">
      <c r="B2434" s="24" t="s">
        <v>969</v>
      </c>
      <c r="C2434" s="25" t="s">
        <v>142</v>
      </c>
      <c r="D2434" s="26">
        <v>1</v>
      </c>
      <c r="E2434" s="99">
        <v>29000</v>
      </c>
      <c r="F2434" s="94">
        <f>D2434*E2434</f>
        <v>29000</v>
      </c>
    </row>
    <row r="2435" spans="1:6" ht="15" x14ac:dyDescent="0.25">
      <c r="B2435" s="24" t="s">
        <v>545</v>
      </c>
      <c r="C2435" s="25" t="s">
        <v>148</v>
      </c>
      <c r="D2435" s="26">
        <v>0.3</v>
      </c>
      <c r="E2435" s="99">
        <v>19531.050000000003</v>
      </c>
      <c r="F2435" s="94">
        <f>D2435*E2435</f>
        <v>5859.3150000000005</v>
      </c>
    </row>
    <row r="2436" spans="1:6" ht="15" x14ac:dyDescent="0.25">
      <c r="B2436" s="24" t="s">
        <v>177</v>
      </c>
      <c r="C2436" s="25" t="s">
        <v>178</v>
      </c>
      <c r="D2436" s="26">
        <v>0.1</v>
      </c>
      <c r="E2436" s="99">
        <v>1065</v>
      </c>
      <c r="F2436" s="94">
        <f>D2436*E2436</f>
        <v>106.5</v>
      </c>
    </row>
    <row r="2437" spans="1:6" x14ac:dyDescent="0.2">
      <c r="A2437" s="2"/>
      <c r="B2437" s="14" t="s">
        <v>151</v>
      </c>
      <c r="F2437" s="62">
        <f>+SUM(F2434:F2436)</f>
        <v>34965.815000000002</v>
      </c>
    </row>
    <row r="2439" spans="1:6" ht="15" x14ac:dyDescent="0.25">
      <c r="A2439" s="2">
        <v>261</v>
      </c>
      <c r="B2439" s="19" t="s">
        <v>970</v>
      </c>
      <c r="C2439" s="20" t="s">
        <v>139</v>
      </c>
      <c r="D2439" s="21" t="s">
        <v>142</v>
      </c>
      <c r="E2439" s="101"/>
      <c r="F2439" s="94"/>
    </row>
    <row r="2440" spans="1:6" x14ac:dyDescent="0.2">
      <c r="B2440" s="24" t="s">
        <v>172</v>
      </c>
      <c r="C2440" s="24" t="s">
        <v>142</v>
      </c>
      <c r="D2440" s="98" t="s">
        <v>173</v>
      </c>
      <c r="E2440" s="101" t="s">
        <v>136</v>
      </c>
      <c r="F2440" s="11" t="s">
        <v>137</v>
      </c>
    </row>
    <row r="2441" spans="1:6" ht="15" x14ac:dyDescent="0.25">
      <c r="B2441" s="24" t="s">
        <v>971</v>
      </c>
      <c r="C2441" s="25" t="s">
        <v>142</v>
      </c>
      <c r="D2441" s="26">
        <v>1</v>
      </c>
      <c r="E2441" s="99">
        <v>6927.52</v>
      </c>
      <c r="F2441" s="94">
        <f>D2441*E2441</f>
        <v>6927.52</v>
      </c>
    </row>
    <row r="2442" spans="1:6" ht="15" x14ac:dyDescent="0.25">
      <c r="B2442" s="24" t="s">
        <v>255</v>
      </c>
      <c r="C2442" s="25" t="s">
        <v>142</v>
      </c>
      <c r="D2442" s="26">
        <v>4.0000000000000001E-3</v>
      </c>
      <c r="E2442" s="99">
        <v>56156.76</v>
      </c>
      <c r="F2442" s="94">
        <f>D2442*E2442</f>
        <v>224.62704000000002</v>
      </c>
    </row>
    <row r="2443" spans="1:6" ht="15" x14ac:dyDescent="0.25">
      <c r="B2443" s="24" t="s">
        <v>221</v>
      </c>
      <c r="C2443" s="25" t="s">
        <v>142</v>
      </c>
      <c r="D2443" s="26">
        <v>4.0000000000000001E-3</v>
      </c>
      <c r="E2443" s="99">
        <v>37250</v>
      </c>
      <c r="F2443" s="94">
        <f>D2443*E2443</f>
        <v>149</v>
      </c>
    </row>
    <row r="2444" spans="1:6" ht="15" x14ac:dyDescent="0.25">
      <c r="B2444" s="24" t="s">
        <v>222</v>
      </c>
      <c r="C2444" s="25" t="s">
        <v>148</v>
      </c>
      <c r="D2444" s="26">
        <v>0.1</v>
      </c>
      <c r="E2444" s="99">
        <v>19531.050000000003</v>
      </c>
      <c r="F2444" s="94">
        <f>D2444*E2444</f>
        <v>1953.1050000000005</v>
      </c>
    </row>
    <row r="2445" spans="1:6" ht="15" x14ac:dyDescent="0.25">
      <c r="B2445" s="24" t="s">
        <v>177</v>
      </c>
      <c r="C2445" s="25" t="s">
        <v>178</v>
      </c>
      <c r="D2445" s="26">
        <v>0.3</v>
      </c>
      <c r="E2445" s="99">
        <v>1065</v>
      </c>
      <c r="F2445" s="94">
        <f>D2445*E2445</f>
        <v>319.5</v>
      </c>
    </row>
    <row r="2446" spans="1:6" x14ac:dyDescent="0.2">
      <c r="A2446" s="2"/>
      <c r="B2446" s="14" t="s">
        <v>151</v>
      </c>
      <c r="F2446" s="62">
        <f>+SUM(F2441:F2445)</f>
        <v>9573.7520400000012</v>
      </c>
    </row>
    <row r="2448" spans="1:6" ht="15" x14ac:dyDescent="0.25">
      <c r="A2448" s="2">
        <v>262</v>
      </c>
      <c r="B2448" s="19" t="s">
        <v>972</v>
      </c>
      <c r="C2448" s="20" t="s">
        <v>139</v>
      </c>
      <c r="D2448" s="21" t="s">
        <v>142</v>
      </c>
      <c r="E2448" s="101"/>
      <c r="F2448" s="94"/>
    </row>
    <row r="2449" spans="1:6" x14ac:dyDescent="0.2">
      <c r="B2449" s="24" t="s">
        <v>172</v>
      </c>
      <c r="C2449" s="25" t="s">
        <v>142</v>
      </c>
      <c r="D2449" s="26" t="s">
        <v>173</v>
      </c>
      <c r="E2449" s="25" t="s">
        <v>136</v>
      </c>
      <c r="F2449" s="11" t="s">
        <v>137</v>
      </c>
    </row>
    <row r="2450" spans="1:6" ht="15" x14ac:dyDescent="0.25">
      <c r="B2450" s="24" t="s">
        <v>545</v>
      </c>
      <c r="C2450" s="25" t="s">
        <v>148</v>
      </c>
      <c r="D2450" s="26">
        <v>0.08</v>
      </c>
      <c r="E2450" s="99">
        <v>19531.050000000003</v>
      </c>
      <c r="F2450" s="94">
        <f>D2450*E2450</f>
        <v>1562.4840000000004</v>
      </c>
    </row>
    <row r="2451" spans="1:6" ht="15" x14ac:dyDescent="0.25">
      <c r="B2451" s="24" t="s">
        <v>177</v>
      </c>
      <c r="C2451" s="25" t="s">
        <v>178</v>
      </c>
      <c r="D2451" s="26">
        <v>0.1</v>
      </c>
      <c r="E2451" s="99">
        <v>1065</v>
      </c>
      <c r="F2451" s="94">
        <f>D2451*E2451</f>
        <v>106.5</v>
      </c>
    </row>
    <row r="2452" spans="1:6" x14ac:dyDescent="0.2">
      <c r="B2452" s="14" t="s">
        <v>151</v>
      </c>
      <c r="F2452" s="62">
        <f>+SUM(F2450:F2451)</f>
        <v>1668.9840000000004</v>
      </c>
    </row>
    <row r="2454" spans="1:6" ht="15" x14ac:dyDescent="0.25">
      <c r="A2454" s="2">
        <v>263</v>
      </c>
      <c r="B2454" s="19" t="s">
        <v>973</v>
      </c>
      <c r="C2454" s="20" t="s">
        <v>139</v>
      </c>
      <c r="D2454" s="21" t="s">
        <v>140</v>
      </c>
      <c r="E2454" s="101"/>
      <c r="F2454" s="94"/>
    </row>
    <row r="2455" spans="1:6" x14ac:dyDescent="0.2">
      <c r="B2455" s="24" t="s">
        <v>172</v>
      </c>
      <c r="C2455" s="25" t="s">
        <v>142</v>
      </c>
      <c r="D2455" s="26" t="s">
        <v>173</v>
      </c>
      <c r="E2455" s="25" t="s">
        <v>136</v>
      </c>
      <c r="F2455" s="11" t="s">
        <v>137</v>
      </c>
    </row>
    <row r="2456" spans="1:6" ht="15" x14ac:dyDescent="0.25">
      <c r="B2456" s="24" t="s">
        <v>545</v>
      </c>
      <c r="C2456" s="25" t="s">
        <v>148</v>
      </c>
      <c r="D2456" s="26">
        <v>0.01</v>
      </c>
      <c r="E2456" s="99">
        <v>19531.050000000003</v>
      </c>
      <c r="F2456" s="94">
        <f>D2456*E2456</f>
        <v>195.31050000000005</v>
      </c>
    </row>
    <row r="2457" spans="1:6" ht="15" x14ac:dyDescent="0.25">
      <c r="B2457" s="24" t="s">
        <v>177</v>
      </c>
      <c r="C2457" s="25" t="s">
        <v>178</v>
      </c>
      <c r="D2457" s="26">
        <v>0.1</v>
      </c>
      <c r="E2457" s="99">
        <v>1065</v>
      </c>
      <c r="F2457" s="94">
        <f>D2457*E2457</f>
        <v>106.5</v>
      </c>
    </row>
    <row r="2458" spans="1:6" x14ac:dyDescent="0.2">
      <c r="B2458" s="14" t="s">
        <v>151</v>
      </c>
      <c r="F2458" s="62">
        <f>+SUM(F2456:F2457)</f>
        <v>301.81050000000005</v>
      </c>
    </row>
    <row r="2460" spans="1:6" ht="15" x14ac:dyDescent="0.25">
      <c r="A2460" s="2">
        <v>264</v>
      </c>
      <c r="B2460" s="19" t="s">
        <v>974</v>
      </c>
      <c r="C2460" s="20" t="s">
        <v>139</v>
      </c>
      <c r="D2460" s="21" t="s">
        <v>140</v>
      </c>
      <c r="E2460" s="101"/>
      <c r="F2460" s="94"/>
    </row>
    <row r="2461" spans="1:6" x14ac:dyDescent="0.2">
      <c r="B2461" s="24" t="s">
        <v>172</v>
      </c>
      <c r="C2461" s="25" t="s">
        <v>142</v>
      </c>
      <c r="D2461" s="26" t="s">
        <v>173</v>
      </c>
      <c r="E2461" s="25" t="s">
        <v>136</v>
      </c>
      <c r="F2461" s="11" t="s">
        <v>137</v>
      </c>
    </row>
    <row r="2462" spans="1:6" ht="15" x14ac:dyDescent="0.25">
      <c r="B2462" s="24" t="s">
        <v>545</v>
      </c>
      <c r="C2462" s="25" t="s">
        <v>148</v>
      </c>
      <c r="D2462" s="26">
        <v>0.08</v>
      </c>
      <c r="E2462" s="99">
        <v>19531.050000000003</v>
      </c>
      <c r="F2462" s="94">
        <f>D2462*E2462</f>
        <v>1562.4840000000004</v>
      </c>
    </row>
    <row r="2463" spans="1:6" ht="15" x14ac:dyDescent="0.25">
      <c r="B2463" s="24" t="s">
        <v>177</v>
      </c>
      <c r="C2463" s="25" t="s">
        <v>178</v>
      </c>
      <c r="D2463" s="26">
        <v>0.1</v>
      </c>
      <c r="E2463" s="99">
        <v>1065</v>
      </c>
      <c r="F2463" s="94">
        <f>D2463*E2463</f>
        <v>106.5</v>
      </c>
    </row>
    <row r="2464" spans="1:6" x14ac:dyDescent="0.2">
      <c r="A2464" s="2"/>
      <c r="B2464" s="14" t="s">
        <v>151</v>
      </c>
      <c r="F2464" s="62">
        <f>+SUM(F2462:F2463)</f>
        <v>1668.9840000000004</v>
      </c>
    </row>
    <row r="2466" spans="1:6" ht="15" x14ac:dyDescent="0.25">
      <c r="A2466" s="2">
        <v>265</v>
      </c>
      <c r="B2466" s="19" t="s">
        <v>975</v>
      </c>
      <c r="C2466" s="20" t="s">
        <v>139</v>
      </c>
      <c r="D2466" s="21" t="s">
        <v>140</v>
      </c>
      <c r="E2466" s="101"/>
      <c r="F2466" s="94"/>
    </row>
    <row r="2467" spans="1:6" x14ac:dyDescent="0.2">
      <c r="B2467" s="24" t="s">
        <v>172</v>
      </c>
      <c r="C2467" s="25" t="s">
        <v>142</v>
      </c>
      <c r="D2467" s="26" t="s">
        <v>173</v>
      </c>
      <c r="E2467" s="25" t="s">
        <v>136</v>
      </c>
      <c r="F2467" s="11" t="s">
        <v>137</v>
      </c>
    </row>
    <row r="2468" spans="1:6" ht="15" x14ac:dyDescent="0.25">
      <c r="B2468" s="24" t="s">
        <v>255</v>
      </c>
      <c r="C2468" s="25" t="s">
        <v>142</v>
      </c>
      <c r="D2468" s="26">
        <v>4.0000000000000001E-3</v>
      </c>
      <c r="E2468" s="99">
        <v>56156.76</v>
      </c>
      <c r="F2468" s="94">
        <f t="shared" ref="F2468:F2473" si="98">D2468*E2468</f>
        <v>224.62704000000002</v>
      </c>
    </row>
    <row r="2469" spans="1:6" ht="15" x14ac:dyDescent="0.25">
      <c r="B2469" s="24" t="s">
        <v>976</v>
      </c>
      <c r="C2469" s="25" t="s">
        <v>140</v>
      </c>
      <c r="D2469" s="26">
        <v>1</v>
      </c>
      <c r="E2469" s="99">
        <v>17833.333333333332</v>
      </c>
      <c r="F2469" s="94">
        <f t="shared" si="98"/>
        <v>17833.333333333332</v>
      </c>
    </row>
    <row r="2470" spans="1:6" ht="15" x14ac:dyDescent="0.25">
      <c r="B2470" s="24" t="s">
        <v>221</v>
      </c>
      <c r="C2470" s="25" t="s">
        <v>142</v>
      </c>
      <c r="D2470" s="26">
        <v>4.0000000000000001E-3</v>
      </c>
      <c r="E2470" s="99">
        <v>37250</v>
      </c>
      <c r="F2470" s="94">
        <f t="shared" si="98"/>
        <v>149</v>
      </c>
    </row>
    <row r="2471" spans="1:6" ht="15" x14ac:dyDescent="0.25">
      <c r="B2471" s="24" t="s">
        <v>747</v>
      </c>
      <c r="C2471" s="25" t="s">
        <v>148</v>
      </c>
      <c r="D2471" s="26">
        <v>0.22</v>
      </c>
      <c r="E2471" s="99">
        <v>26041.4</v>
      </c>
      <c r="F2471" s="94">
        <f t="shared" si="98"/>
        <v>5729.1080000000002</v>
      </c>
    </row>
    <row r="2472" spans="1:6" ht="15" x14ac:dyDescent="0.25">
      <c r="B2472" s="24" t="s">
        <v>177</v>
      </c>
      <c r="C2472" s="25" t="s">
        <v>178</v>
      </c>
      <c r="D2472" s="26">
        <v>0.3</v>
      </c>
      <c r="E2472" s="99">
        <v>1065</v>
      </c>
      <c r="F2472" s="94">
        <f t="shared" si="98"/>
        <v>319.5</v>
      </c>
    </row>
    <row r="2473" spans="1:6" ht="15" x14ac:dyDescent="0.25">
      <c r="B2473" s="24" t="s">
        <v>161</v>
      </c>
      <c r="C2473" s="25" t="s">
        <v>162</v>
      </c>
      <c r="D2473" s="26">
        <v>1</v>
      </c>
      <c r="E2473" s="27">
        <v>1600</v>
      </c>
      <c r="F2473" s="28">
        <f t="shared" si="98"/>
        <v>1600</v>
      </c>
    </row>
    <row r="2474" spans="1:6" x14ac:dyDescent="0.2">
      <c r="A2474" s="2"/>
      <c r="B2474" s="14" t="s">
        <v>151</v>
      </c>
      <c r="F2474" s="62">
        <f>+SUM(F2468:F2473)</f>
        <v>25855.568373333332</v>
      </c>
    </row>
    <row r="2476" spans="1:6" ht="15" x14ac:dyDescent="0.25">
      <c r="A2476" s="2">
        <v>266</v>
      </c>
      <c r="B2476" s="19" t="s">
        <v>977</v>
      </c>
      <c r="C2476" s="20" t="s">
        <v>139</v>
      </c>
      <c r="D2476" s="21" t="s">
        <v>6</v>
      </c>
      <c r="E2476" s="102"/>
      <c r="F2476" s="94"/>
    </row>
    <row r="2477" spans="1:6" x14ac:dyDescent="0.2">
      <c r="B2477" s="24" t="s">
        <v>172</v>
      </c>
      <c r="C2477" s="25" t="s">
        <v>142</v>
      </c>
      <c r="D2477" s="26" t="s">
        <v>173</v>
      </c>
      <c r="E2477" s="25" t="s">
        <v>136</v>
      </c>
      <c r="F2477" s="11" t="s">
        <v>299</v>
      </c>
    </row>
    <row r="2478" spans="1:6" ht="15" x14ac:dyDescent="0.25">
      <c r="B2478" s="24" t="s">
        <v>174</v>
      </c>
      <c r="C2478" s="25" t="s">
        <v>148</v>
      </c>
      <c r="D2478" s="26">
        <v>0.4</v>
      </c>
      <c r="E2478" s="99">
        <v>6510.35</v>
      </c>
      <c r="F2478" s="94">
        <f>D2478*E2478</f>
        <v>2604.1400000000003</v>
      </c>
    </row>
    <row r="2479" spans="1:6" x14ac:dyDescent="0.2">
      <c r="B2479" s="7" t="s">
        <v>154</v>
      </c>
      <c r="C2479" s="10" t="s">
        <v>155</v>
      </c>
      <c r="D2479" s="12">
        <v>0.1</v>
      </c>
      <c r="E2479" s="11">
        <v>25000</v>
      </c>
      <c r="F2479" s="11">
        <f>+D2479*E2479</f>
        <v>2500</v>
      </c>
    </row>
    <row r="2480" spans="1:6" x14ac:dyDescent="0.2">
      <c r="B2480" s="7" t="s">
        <v>156</v>
      </c>
      <c r="C2480" s="10" t="s">
        <v>157</v>
      </c>
      <c r="D2480" s="12">
        <v>2.3E-2</v>
      </c>
      <c r="E2480" s="11">
        <v>85000</v>
      </c>
      <c r="F2480" s="11">
        <f>D2480*E2480</f>
        <v>1955</v>
      </c>
    </row>
    <row r="2481" spans="1:6" ht="15" x14ac:dyDescent="0.25">
      <c r="B2481" s="24" t="s">
        <v>816</v>
      </c>
      <c r="C2481" s="25" t="s">
        <v>731</v>
      </c>
      <c r="D2481" s="26">
        <v>0.3</v>
      </c>
      <c r="E2481" s="99">
        <v>70000</v>
      </c>
      <c r="F2481" s="94">
        <f>D2481*E2481</f>
        <v>21000</v>
      </c>
    </row>
    <row r="2482" spans="1:6" ht="15" x14ac:dyDescent="0.25">
      <c r="B2482" s="24" t="s">
        <v>177</v>
      </c>
      <c r="C2482" s="25" t="s">
        <v>178</v>
      </c>
      <c r="D2482" s="26">
        <v>0.4</v>
      </c>
      <c r="E2482" s="99">
        <v>1065</v>
      </c>
      <c r="F2482" s="94">
        <f>D2482*E2482</f>
        <v>426</v>
      </c>
    </row>
    <row r="2483" spans="1:6" x14ac:dyDescent="0.2">
      <c r="A2483" s="2"/>
      <c r="B2483" s="14" t="s">
        <v>151</v>
      </c>
      <c r="F2483" s="62">
        <f>+SUM(F2478:F2482)</f>
        <v>28485.14</v>
      </c>
    </row>
    <row r="2485" spans="1:6" ht="15" x14ac:dyDescent="0.25">
      <c r="A2485" s="2">
        <v>267</v>
      </c>
      <c r="B2485" s="19" t="s">
        <v>978</v>
      </c>
      <c r="C2485" s="20" t="s">
        <v>139</v>
      </c>
      <c r="D2485" s="21" t="s">
        <v>6</v>
      </c>
      <c r="E2485" s="102"/>
      <c r="F2485" s="94"/>
    </row>
    <row r="2486" spans="1:6" x14ac:dyDescent="0.2">
      <c r="B2486" s="24" t="s">
        <v>172</v>
      </c>
      <c r="C2486" s="25" t="s">
        <v>142</v>
      </c>
      <c r="D2486" s="26" t="s">
        <v>173</v>
      </c>
      <c r="E2486" s="25" t="s">
        <v>136</v>
      </c>
      <c r="F2486" s="11" t="s">
        <v>299</v>
      </c>
    </row>
    <row r="2487" spans="1:6" ht="15" x14ac:dyDescent="0.25">
      <c r="B2487" s="24" t="s">
        <v>174</v>
      </c>
      <c r="C2487" s="25" t="s">
        <v>148</v>
      </c>
      <c r="D2487" s="26">
        <v>0.5</v>
      </c>
      <c r="E2487" s="99">
        <v>6510.35</v>
      </c>
      <c r="F2487" s="94">
        <f>D2487*E2487</f>
        <v>3255.1750000000002</v>
      </c>
    </row>
    <row r="2488" spans="1:6" x14ac:dyDescent="0.2">
      <c r="B2488" s="7" t="s">
        <v>154</v>
      </c>
      <c r="C2488" s="10" t="s">
        <v>155</v>
      </c>
      <c r="D2488" s="12">
        <v>0.1</v>
      </c>
      <c r="E2488" s="11">
        <v>25000</v>
      </c>
      <c r="F2488" s="11">
        <f>+D2488*E2488</f>
        <v>2500</v>
      </c>
    </row>
    <row r="2489" spans="1:6" x14ac:dyDescent="0.2">
      <c r="B2489" s="7" t="s">
        <v>156</v>
      </c>
      <c r="C2489" s="10" t="s">
        <v>157</v>
      </c>
      <c r="D2489" s="12">
        <v>2.5000000000000001E-2</v>
      </c>
      <c r="E2489" s="11">
        <v>85000</v>
      </c>
      <c r="F2489" s="11">
        <f>D2489*E2489</f>
        <v>2125</v>
      </c>
    </row>
    <row r="2490" spans="1:6" ht="15" x14ac:dyDescent="0.25">
      <c r="B2490" s="24" t="s">
        <v>816</v>
      </c>
      <c r="C2490" s="25" t="s">
        <v>731</v>
      </c>
      <c r="D2490" s="26">
        <v>0.35</v>
      </c>
      <c r="E2490" s="99">
        <v>70000</v>
      </c>
      <c r="F2490" s="94">
        <f>D2490*E2490</f>
        <v>24500</v>
      </c>
    </row>
    <row r="2491" spans="1:6" ht="15" x14ac:dyDescent="0.25">
      <c r="B2491" s="24" t="s">
        <v>177</v>
      </c>
      <c r="C2491" s="25" t="s">
        <v>178</v>
      </c>
      <c r="D2491" s="26">
        <v>0.4</v>
      </c>
      <c r="E2491" s="99">
        <v>1065</v>
      </c>
      <c r="F2491" s="94">
        <f>D2491*E2491</f>
        <v>426</v>
      </c>
    </row>
    <row r="2492" spans="1:6" x14ac:dyDescent="0.2">
      <c r="B2492" s="14" t="s">
        <v>151</v>
      </c>
      <c r="F2492" s="62">
        <f>SUM(F2487:F2491)</f>
        <v>32806.175000000003</v>
      </c>
    </row>
    <row r="2494" spans="1:6" ht="15" x14ac:dyDescent="0.25">
      <c r="A2494" s="2">
        <v>268</v>
      </c>
      <c r="B2494" s="19" t="s">
        <v>979</v>
      </c>
      <c r="C2494" s="20" t="s">
        <v>139</v>
      </c>
      <c r="D2494" s="21" t="s">
        <v>142</v>
      </c>
      <c r="E2494" s="101"/>
      <c r="F2494" s="94"/>
    </row>
    <row r="2495" spans="1:6" x14ac:dyDescent="0.2">
      <c r="B2495" s="24" t="s">
        <v>172</v>
      </c>
      <c r="C2495" s="25" t="s">
        <v>142</v>
      </c>
      <c r="D2495" s="26" t="s">
        <v>173</v>
      </c>
      <c r="E2495" s="25" t="s">
        <v>136</v>
      </c>
      <c r="F2495" s="11" t="s">
        <v>299</v>
      </c>
    </row>
    <row r="2496" spans="1:6" ht="15" x14ac:dyDescent="0.25">
      <c r="B2496" s="24" t="s">
        <v>545</v>
      </c>
      <c r="C2496" s="25" t="s">
        <v>148</v>
      </c>
      <c r="D2496" s="26">
        <v>0.15</v>
      </c>
      <c r="E2496" s="99">
        <v>19531.050000000003</v>
      </c>
      <c r="F2496" s="94">
        <f>D2496*E2496</f>
        <v>2929.6575000000003</v>
      </c>
    </row>
    <row r="2497" spans="1:6" ht="15" x14ac:dyDescent="0.25">
      <c r="B2497" s="24" t="s">
        <v>177</v>
      </c>
      <c r="C2497" s="25" t="s">
        <v>178</v>
      </c>
      <c r="D2497" s="26">
        <v>0.1</v>
      </c>
      <c r="E2497" s="99">
        <v>1065</v>
      </c>
      <c r="F2497" s="94">
        <f>D2497*E2497</f>
        <v>106.5</v>
      </c>
    </row>
    <row r="2498" spans="1:6" x14ac:dyDescent="0.2">
      <c r="B2498" s="14" t="s">
        <v>151</v>
      </c>
      <c r="F2498" s="62">
        <f>SUM(F2496:F2497)</f>
        <v>3036.1575000000003</v>
      </c>
    </row>
    <row r="2500" spans="1:6" x14ac:dyDescent="0.2">
      <c r="A2500" s="2">
        <v>269</v>
      </c>
      <c r="B2500" s="19" t="s">
        <v>980</v>
      </c>
      <c r="C2500" s="43" t="s">
        <v>139</v>
      </c>
      <c r="D2500" s="21" t="s">
        <v>142</v>
      </c>
      <c r="E2500" s="44"/>
      <c r="F2500" s="23"/>
    </row>
    <row r="2501" spans="1:6" x14ac:dyDescent="0.2">
      <c r="B2501" s="24" t="s">
        <v>172</v>
      </c>
      <c r="C2501" s="25" t="s">
        <v>142</v>
      </c>
      <c r="D2501" s="26" t="s">
        <v>173</v>
      </c>
      <c r="E2501" s="27" t="s">
        <v>136</v>
      </c>
      <c r="F2501" s="11" t="s">
        <v>299</v>
      </c>
    </row>
    <row r="2502" spans="1:6" ht="15" x14ac:dyDescent="0.25">
      <c r="B2502" s="24" t="s">
        <v>450</v>
      </c>
      <c r="C2502" s="25" t="s">
        <v>295</v>
      </c>
      <c r="D2502" s="26">
        <v>1E-3</v>
      </c>
      <c r="E2502" s="27">
        <v>37862</v>
      </c>
      <c r="F2502" s="28">
        <f>D2502*E2502</f>
        <v>37.862000000000002</v>
      </c>
    </row>
    <row r="2503" spans="1:6" ht="15" x14ac:dyDescent="0.25">
      <c r="B2503" s="24" t="s">
        <v>981</v>
      </c>
      <c r="C2503" s="25" t="s">
        <v>268</v>
      </c>
      <c r="D2503" s="26">
        <v>1</v>
      </c>
      <c r="E2503" s="27">
        <v>2800</v>
      </c>
      <c r="F2503" s="28">
        <f t="shared" ref="F2503:F2512" si="99">D2503*E2503</f>
        <v>2800</v>
      </c>
    </row>
    <row r="2504" spans="1:6" ht="15" x14ac:dyDescent="0.25">
      <c r="B2504" s="24" t="s">
        <v>982</v>
      </c>
      <c r="C2504" s="25" t="s">
        <v>268</v>
      </c>
      <c r="D2504" s="26">
        <v>0.05</v>
      </c>
      <c r="E2504" s="27">
        <v>7200</v>
      </c>
      <c r="F2504" s="28">
        <f t="shared" si="99"/>
        <v>360</v>
      </c>
    </row>
    <row r="2505" spans="1:6" ht="15" x14ac:dyDescent="0.25">
      <c r="B2505" s="24" t="s">
        <v>983</v>
      </c>
      <c r="C2505" s="25" t="s">
        <v>268</v>
      </c>
      <c r="D2505" s="26">
        <v>0.13400000000000001</v>
      </c>
      <c r="E2505" s="27">
        <v>2950</v>
      </c>
      <c r="F2505" s="28">
        <f t="shared" si="99"/>
        <v>395.3</v>
      </c>
    </row>
    <row r="2506" spans="1:6" ht="15" x14ac:dyDescent="0.25">
      <c r="B2506" s="24" t="s">
        <v>161</v>
      </c>
      <c r="C2506" s="25" t="s">
        <v>162</v>
      </c>
      <c r="D2506" s="26">
        <v>0.3</v>
      </c>
      <c r="E2506" s="27">
        <v>2000</v>
      </c>
      <c r="F2506" s="28">
        <f t="shared" si="99"/>
        <v>600</v>
      </c>
    </row>
    <row r="2507" spans="1:6" ht="15" x14ac:dyDescent="0.25">
      <c r="B2507" s="24" t="s">
        <v>673</v>
      </c>
      <c r="C2507" s="25" t="s">
        <v>388</v>
      </c>
      <c r="D2507" s="26">
        <v>5.0000000000000001E-3</v>
      </c>
      <c r="E2507" s="27">
        <v>27500</v>
      </c>
      <c r="F2507" s="28">
        <f t="shared" si="99"/>
        <v>137.5</v>
      </c>
    </row>
    <row r="2508" spans="1:6" ht="15" x14ac:dyDescent="0.25">
      <c r="B2508" s="7" t="s">
        <v>456</v>
      </c>
      <c r="C2508" s="25" t="s">
        <v>388</v>
      </c>
      <c r="D2508" s="26">
        <v>1.2E-2</v>
      </c>
      <c r="E2508" s="27">
        <v>28500</v>
      </c>
      <c r="F2508" s="28">
        <f t="shared" si="99"/>
        <v>342</v>
      </c>
    </row>
    <row r="2509" spans="1:6" ht="15" x14ac:dyDescent="0.25">
      <c r="B2509" s="24" t="s">
        <v>984</v>
      </c>
      <c r="C2509" s="25" t="s">
        <v>148</v>
      </c>
      <c r="D2509" s="26">
        <v>0.04</v>
      </c>
      <c r="E2509" s="27">
        <v>19531.050000000003</v>
      </c>
      <c r="F2509" s="28">
        <f t="shared" si="99"/>
        <v>781.24200000000019</v>
      </c>
    </row>
    <row r="2510" spans="1:6" ht="15" x14ac:dyDescent="0.25">
      <c r="B2510" s="24" t="s">
        <v>985</v>
      </c>
      <c r="C2510" s="25" t="s">
        <v>148</v>
      </c>
      <c r="D2510" s="26">
        <v>7.0000000000000007E-2</v>
      </c>
      <c r="E2510" s="27">
        <v>19531.050000000003</v>
      </c>
      <c r="F2510" s="28">
        <f>D2510*E2510</f>
        <v>1367.1735000000003</v>
      </c>
    </row>
    <row r="2511" spans="1:6" ht="15" x14ac:dyDescent="0.25">
      <c r="A2511" s="13"/>
      <c r="B2511" s="24" t="s">
        <v>986</v>
      </c>
      <c r="C2511" s="25" t="s">
        <v>148</v>
      </c>
      <c r="D2511" s="26">
        <v>4.0480000000000002E-2</v>
      </c>
      <c r="E2511" s="27">
        <v>19531.050000000003</v>
      </c>
      <c r="F2511" s="28">
        <f>D2511*E2511</f>
        <v>790.6169040000002</v>
      </c>
    </row>
    <row r="2512" spans="1:6" ht="15" x14ac:dyDescent="0.25">
      <c r="B2512" s="24" t="s">
        <v>177</v>
      </c>
      <c r="C2512" s="25" t="s">
        <v>178</v>
      </c>
      <c r="D2512" s="26">
        <v>3.5000000000000003E-2</v>
      </c>
      <c r="E2512" s="27">
        <v>1800</v>
      </c>
      <c r="F2512" s="28">
        <f t="shared" si="99"/>
        <v>63.000000000000007</v>
      </c>
    </row>
    <row r="2513" spans="1:6" x14ac:dyDescent="0.2">
      <c r="A2513" s="2">
        <v>269</v>
      </c>
      <c r="B2513" s="14" t="s">
        <v>151</v>
      </c>
      <c r="C2513" s="29"/>
      <c r="D2513" s="30"/>
      <c r="E2513" s="31"/>
      <c r="F2513" s="32">
        <f>SUM(F2502:F2512)</f>
        <v>7674.6944040000017</v>
      </c>
    </row>
    <row r="2515" spans="1:6" ht="15" x14ac:dyDescent="0.25">
      <c r="A2515" s="2">
        <v>270</v>
      </c>
      <c r="B2515" s="19" t="s">
        <v>987</v>
      </c>
      <c r="C2515" s="43" t="s">
        <v>139</v>
      </c>
      <c r="D2515" s="21" t="s">
        <v>6</v>
      </c>
      <c r="E2515" s="101"/>
      <c r="F2515" s="94"/>
    </row>
    <row r="2516" spans="1:6" x14ac:dyDescent="0.2">
      <c r="B2516" s="24" t="s">
        <v>172</v>
      </c>
      <c r="C2516" s="25" t="s">
        <v>142</v>
      </c>
      <c r="D2516" s="26" t="s">
        <v>173</v>
      </c>
      <c r="E2516" s="25" t="s">
        <v>136</v>
      </c>
      <c r="F2516" s="11" t="s">
        <v>299</v>
      </c>
    </row>
    <row r="2517" spans="1:6" ht="15" x14ac:dyDescent="0.25">
      <c r="B2517" s="24" t="s">
        <v>988</v>
      </c>
      <c r="C2517" s="25" t="s">
        <v>268</v>
      </c>
      <c r="D2517" s="26">
        <v>0.28000000000000003</v>
      </c>
      <c r="E2517" s="99">
        <v>9860</v>
      </c>
      <c r="F2517" s="94">
        <f t="shared" ref="F2517:F2523" si="100">D2517*E2517</f>
        <v>2760.8</v>
      </c>
    </row>
    <row r="2518" spans="1:6" ht="15" x14ac:dyDescent="0.25">
      <c r="B2518" s="24" t="s">
        <v>989</v>
      </c>
      <c r="C2518" s="25" t="s">
        <v>142</v>
      </c>
      <c r="D2518" s="26">
        <v>0.16</v>
      </c>
      <c r="E2518" s="99">
        <v>171876</v>
      </c>
      <c r="F2518" s="94">
        <f t="shared" si="100"/>
        <v>27500.16</v>
      </c>
    </row>
    <row r="2519" spans="1:6" ht="15" x14ac:dyDescent="0.25">
      <c r="A2519" s="13"/>
      <c r="B2519" s="24" t="s">
        <v>990</v>
      </c>
      <c r="C2519" s="25" t="s">
        <v>142</v>
      </c>
      <c r="D2519" s="26">
        <v>0.32</v>
      </c>
      <c r="E2519" s="99">
        <v>2615</v>
      </c>
      <c r="F2519" s="94">
        <f t="shared" si="100"/>
        <v>836.80000000000007</v>
      </c>
    </row>
    <row r="2520" spans="1:6" ht="15" x14ac:dyDescent="0.25">
      <c r="B2520" s="24" t="s">
        <v>991</v>
      </c>
      <c r="C2520" s="25" t="s">
        <v>148</v>
      </c>
      <c r="D2520" s="26">
        <v>0.4</v>
      </c>
      <c r="E2520" s="99">
        <v>39062.100000000006</v>
      </c>
      <c r="F2520" s="94">
        <f t="shared" si="100"/>
        <v>15624.840000000004</v>
      </c>
    </row>
    <row r="2521" spans="1:6" ht="15" x14ac:dyDescent="0.25">
      <c r="B2521" s="24" t="s">
        <v>177</v>
      </c>
      <c r="C2521" s="25" t="s">
        <v>178</v>
      </c>
      <c r="D2521" s="26">
        <v>0.5</v>
      </c>
      <c r="E2521" s="99">
        <v>1065</v>
      </c>
      <c r="F2521" s="94">
        <f t="shared" si="100"/>
        <v>532.5</v>
      </c>
    </row>
    <row r="2522" spans="1:6" ht="15" x14ac:dyDescent="0.25">
      <c r="B2522" s="24" t="s">
        <v>161</v>
      </c>
      <c r="C2522" s="25" t="s">
        <v>162</v>
      </c>
      <c r="D2522" s="26">
        <v>0.15</v>
      </c>
      <c r="E2522" s="25">
        <v>1600</v>
      </c>
      <c r="F2522" s="94">
        <f t="shared" si="100"/>
        <v>240</v>
      </c>
    </row>
    <row r="2523" spans="1:6" ht="15" x14ac:dyDescent="0.25">
      <c r="B2523" s="24" t="s">
        <v>643</v>
      </c>
      <c r="C2523" s="25" t="s">
        <v>388</v>
      </c>
      <c r="D2523" s="26">
        <v>0.15</v>
      </c>
      <c r="E2523" s="25">
        <v>45</v>
      </c>
      <c r="F2523" s="94">
        <f t="shared" si="100"/>
        <v>6.75</v>
      </c>
    </row>
    <row r="2524" spans="1:6" x14ac:dyDescent="0.2">
      <c r="A2524" s="2"/>
      <c r="B2524" s="14" t="s">
        <v>151</v>
      </c>
      <c r="C2524" s="29"/>
      <c r="D2524" s="30"/>
      <c r="E2524" s="31"/>
      <c r="F2524" s="32">
        <f>SUM(F2517:F2523)</f>
        <v>47501.850000000006</v>
      </c>
    </row>
    <row r="2526" spans="1:6" ht="15" x14ac:dyDescent="0.25">
      <c r="A2526" s="2">
        <v>271</v>
      </c>
      <c r="B2526" s="19" t="s">
        <v>992</v>
      </c>
      <c r="C2526" s="43" t="s">
        <v>139</v>
      </c>
      <c r="D2526" s="21" t="s">
        <v>155</v>
      </c>
      <c r="E2526" s="101"/>
      <c r="F2526" s="94"/>
    </row>
    <row r="2527" spans="1:6" x14ac:dyDescent="0.2">
      <c r="B2527" s="24" t="s">
        <v>172</v>
      </c>
      <c r="C2527" s="25" t="s">
        <v>142</v>
      </c>
      <c r="D2527" s="26" t="s">
        <v>173</v>
      </c>
      <c r="E2527" s="25" t="s">
        <v>136</v>
      </c>
      <c r="F2527" s="11" t="s">
        <v>299</v>
      </c>
    </row>
    <row r="2528" spans="1:6" ht="15" x14ac:dyDescent="0.25">
      <c r="B2528" s="24" t="s">
        <v>488</v>
      </c>
      <c r="C2528" s="25" t="s">
        <v>489</v>
      </c>
      <c r="D2528" s="26">
        <v>2</v>
      </c>
      <c r="E2528" s="99">
        <v>1850</v>
      </c>
      <c r="F2528" s="94">
        <f t="shared" ref="F2528:F2533" si="101">D2528*E2528</f>
        <v>3700</v>
      </c>
    </row>
    <row r="2529" spans="1:6" ht="15" x14ac:dyDescent="0.25">
      <c r="B2529" s="24" t="s">
        <v>490</v>
      </c>
      <c r="C2529" s="25" t="s">
        <v>142</v>
      </c>
      <c r="D2529" s="26">
        <v>2.67</v>
      </c>
      <c r="E2529" s="99">
        <v>5929.92</v>
      </c>
      <c r="F2529" s="94">
        <f t="shared" si="101"/>
        <v>15832.886399999999</v>
      </c>
    </row>
    <row r="2530" spans="1:6" ht="15" x14ac:dyDescent="0.25">
      <c r="B2530" s="24" t="s">
        <v>993</v>
      </c>
      <c r="C2530" s="25" t="s">
        <v>140</v>
      </c>
      <c r="D2530" s="26">
        <v>4</v>
      </c>
      <c r="E2530" s="99">
        <v>1557.88</v>
      </c>
      <c r="F2530" s="94">
        <f t="shared" si="101"/>
        <v>6231.52</v>
      </c>
    </row>
    <row r="2531" spans="1:6" ht="15" x14ac:dyDescent="0.25">
      <c r="B2531" s="24" t="s">
        <v>492</v>
      </c>
      <c r="C2531" s="25" t="s">
        <v>155</v>
      </c>
      <c r="D2531" s="26">
        <v>1.05</v>
      </c>
      <c r="E2531" s="103">
        <v>326029</v>
      </c>
      <c r="F2531" s="94">
        <f t="shared" si="101"/>
        <v>342330.45</v>
      </c>
    </row>
    <row r="2532" spans="1:6" ht="15" x14ac:dyDescent="0.25">
      <c r="B2532" s="24" t="s">
        <v>270</v>
      </c>
      <c r="C2532" s="25" t="s">
        <v>148</v>
      </c>
      <c r="D2532" s="26">
        <v>3</v>
      </c>
      <c r="E2532" s="99">
        <v>19531.050000000003</v>
      </c>
      <c r="F2532" s="94">
        <f t="shared" si="101"/>
        <v>58593.150000000009</v>
      </c>
    </row>
    <row r="2533" spans="1:6" ht="15" x14ac:dyDescent="0.25">
      <c r="B2533" s="24" t="s">
        <v>177</v>
      </c>
      <c r="C2533" s="25" t="s">
        <v>178</v>
      </c>
      <c r="D2533" s="26">
        <v>0.02</v>
      </c>
      <c r="E2533" s="99">
        <v>1065</v>
      </c>
      <c r="F2533" s="94">
        <f t="shared" si="101"/>
        <v>21.3</v>
      </c>
    </row>
    <row r="2534" spans="1:6" x14ac:dyDescent="0.2">
      <c r="B2534" s="14" t="s">
        <v>151</v>
      </c>
      <c r="C2534" s="29"/>
      <c r="D2534" s="30"/>
      <c r="E2534" s="31"/>
      <c r="F2534" s="32">
        <f>SUM(F2528:F2533)</f>
        <v>426709.3064</v>
      </c>
    </row>
    <row r="2536" spans="1:6" ht="15" x14ac:dyDescent="0.25">
      <c r="A2536" s="2">
        <v>272</v>
      </c>
      <c r="B2536" s="19" t="s">
        <v>994</v>
      </c>
      <c r="C2536" s="43" t="s">
        <v>139</v>
      </c>
      <c r="D2536" s="21" t="s">
        <v>6</v>
      </c>
      <c r="E2536" s="101"/>
      <c r="F2536" s="94"/>
    </row>
    <row r="2537" spans="1:6" x14ac:dyDescent="0.2">
      <c r="B2537" s="24" t="s">
        <v>172</v>
      </c>
      <c r="C2537" s="25" t="s">
        <v>142</v>
      </c>
      <c r="D2537" s="26" t="s">
        <v>173</v>
      </c>
      <c r="E2537" s="25" t="s">
        <v>136</v>
      </c>
      <c r="F2537" s="11" t="s">
        <v>299</v>
      </c>
    </row>
    <row r="2538" spans="1:6" ht="15" x14ac:dyDescent="0.25">
      <c r="B2538" s="24" t="s">
        <v>174</v>
      </c>
      <c r="C2538" s="25" t="s">
        <v>148</v>
      </c>
      <c r="D2538" s="26">
        <v>1.2</v>
      </c>
      <c r="E2538" s="99">
        <v>6510.35</v>
      </c>
      <c r="F2538" s="94">
        <f>D2538*E2538</f>
        <v>7812.42</v>
      </c>
    </row>
    <row r="2539" spans="1:6" ht="15" x14ac:dyDescent="0.25">
      <c r="B2539" s="24" t="s">
        <v>816</v>
      </c>
      <c r="C2539" s="25" t="s">
        <v>731</v>
      </c>
      <c r="D2539" s="26">
        <v>0.20399999999999999</v>
      </c>
      <c r="E2539" s="99">
        <v>70000</v>
      </c>
      <c r="F2539" s="94">
        <f>D2539*E2539</f>
        <v>14279.999999999998</v>
      </c>
    </row>
    <row r="2540" spans="1:6" ht="15" x14ac:dyDescent="0.25">
      <c r="B2540" s="24" t="s">
        <v>175</v>
      </c>
      <c r="C2540" s="25" t="s">
        <v>176</v>
      </c>
      <c r="D2540" s="26">
        <v>3.2000000000000001E-2</v>
      </c>
      <c r="E2540" s="99">
        <v>85000</v>
      </c>
      <c r="F2540" s="94">
        <f>D2540*E2540</f>
        <v>2720</v>
      </c>
    </row>
    <row r="2541" spans="1:6" ht="15" x14ac:dyDescent="0.25">
      <c r="B2541" s="24" t="s">
        <v>177</v>
      </c>
      <c r="C2541" s="25" t="s">
        <v>178</v>
      </c>
      <c r="D2541" s="26">
        <v>0.38400000000000001</v>
      </c>
      <c r="E2541" s="99">
        <v>1065</v>
      </c>
      <c r="F2541" s="94">
        <f>D2541*E2541</f>
        <v>408.96000000000004</v>
      </c>
    </row>
    <row r="2542" spans="1:6" x14ac:dyDescent="0.2">
      <c r="B2542" s="14" t="s">
        <v>151</v>
      </c>
      <c r="C2542" s="29"/>
      <c r="D2542" s="30"/>
      <c r="E2542" s="31"/>
      <c r="F2542" s="32">
        <f>SUM(F2536:F2541)</f>
        <v>25221.379999999997</v>
      </c>
    </row>
    <row r="2544" spans="1:6" x14ac:dyDescent="0.2">
      <c r="A2544" s="2">
        <v>273</v>
      </c>
      <c r="B2544" s="18" t="s">
        <v>995</v>
      </c>
      <c r="C2544" s="4" t="s">
        <v>452</v>
      </c>
      <c r="D2544" s="3" t="s">
        <v>142</v>
      </c>
      <c r="E2544" s="5"/>
      <c r="F2544" s="53"/>
    </row>
    <row r="2545" spans="1:6" x14ac:dyDescent="0.2">
      <c r="B2545" s="10" t="s">
        <v>172</v>
      </c>
      <c r="C2545" s="10" t="s">
        <v>142</v>
      </c>
      <c r="D2545" s="10" t="s">
        <v>135</v>
      </c>
      <c r="E2545" s="11" t="s">
        <v>136</v>
      </c>
      <c r="F2545" s="11" t="s">
        <v>137</v>
      </c>
    </row>
    <row r="2546" spans="1:6" x14ac:dyDescent="0.2">
      <c r="B2546" s="7" t="s">
        <v>996</v>
      </c>
      <c r="C2546" s="10" t="s">
        <v>140</v>
      </c>
      <c r="D2546" s="12">
        <v>6</v>
      </c>
      <c r="E2546" s="11">
        <v>1138</v>
      </c>
      <c r="F2546" s="11">
        <f t="shared" ref="F2546:F2560" si="102">D2546*E2546</f>
        <v>6828</v>
      </c>
    </row>
    <row r="2547" spans="1:6" x14ac:dyDescent="0.2">
      <c r="B2547" s="7" t="s">
        <v>997</v>
      </c>
      <c r="C2547" s="10" t="s">
        <v>142</v>
      </c>
      <c r="D2547" s="12">
        <v>1</v>
      </c>
      <c r="E2547" s="11">
        <v>8128</v>
      </c>
      <c r="F2547" s="11">
        <f t="shared" si="102"/>
        <v>8128</v>
      </c>
    </row>
    <row r="2548" spans="1:6" x14ac:dyDescent="0.2">
      <c r="B2548" s="7" t="s">
        <v>998</v>
      </c>
      <c r="C2548" s="10" t="s">
        <v>140</v>
      </c>
      <c r="D2548" s="12">
        <v>1.2</v>
      </c>
      <c r="E2548" s="11">
        <v>2410</v>
      </c>
      <c r="F2548" s="11">
        <f t="shared" si="102"/>
        <v>2892</v>
      </c>
    </row>
    <row r="2549" spans="1:6" x14ac:dyDescent="0.2">
      <c r="B2549" s="7" t="s">
        <v>999</v>
      </c>
      <c r="C2549" s="10" t="s">
        <v>142</v>
      </c>
      <c r="D2549" s="12">
        <v>1</v>
      </c>
      <c r="E2549" s="11">
        <v>6651</v>
      </c>
      <c r="F2549" s="11">
        <f t="shared" si="102"/>
        <v>6651</v>
      </c>
    </row>
    <row r="2550" spans="1:6" x14ac:dyDescent="0.2">
      <c r="B2550" s="7" t="s">
        <v>1000</v>
      </c>
      <c r="C2550" s="10" t="s">
        <v>142</v>
      </c>
      <c r="D2550" s="12">
        <v>1</v>
      </c>
      <c r="E2550" s="11">
        <v>3570</v>
      </c>
      <c r="F2550" s="11">
        <f t="shared" si="102"/>
        <v>3570</v>
      </c>
    </row>
    <row r="2551" spans="1:6" x14ac:dyDescent="0.2">
      <c r="B2551" s="7" t="s">
        <v>1001</v>
      </c>
      <c r="C2551" s="10" t="s">
        <v>140</v>
      </c>
      <c r="D2551" s="12">
        <v>2</v>
      </c>
      <c r="E2551" s="11">
        <v>1001</v>
      </c>
      <c r="F2551" s="11">
        <f t="shared" si="102"/>
        <v>2002</v>
      </c>
    </row>
    <row r="2552" spans="1:6" x14ac:dyDescent="0.2">
      <c r="B2552" s="7" t="s">
        <v>1002</v>
      </c>
      <c r="C2552" s="10" t="s">
        <v>142</v>
      </c>
      <c r="D2552" s="12">
        <v>1</v>
      </c>
      <c r="E2552" s="11">
        <v>126</v>
      </c>
      <c r="F2552" s="11">
        <f t="shared" si="102"/>
        <v>126</v>
      </c>
    </row>
    <row r="2553" spans="1:6" x14ac:dyDescent="0.2">
      <c r="B2553" s="7" t="s">
        <v>1003</v>
      </c>
      <c r="C2553" s="10" t="s">
        <v>142</v>
      </c>
      <c r="D2553" s="12">
        <v>2</v>
      </c>
      <c r="E2553" s="11">
        <v>276</v>
      </c>
      <c r="F2553" s="11">
        <f t="shared" si="102"/>
        <v>552</v>
      </c>
    </row>
    <row r="2554" spans="1:6" x14ac:dyDescent="0.2">
      <c r="B2554" s="7" t="s">
        <v>1004</v>
      </c>
      <c r="C2554" s="10" t="s">
        <v>142</v>
      </c>
      <c r="D2554" s="12">
        <v>3</v>
      </c>
      <c r="E2554" s="11">
        <v>166</v>
      </c>
      <c r="F2554" s="11">
        <f t="shared" si="102"/>
        <v>498</v>
      </c>
    </row>
    <row r="2555" spans="1:6" x14ac:dyDescent="0.2">
      <c r="B2555" s="7" t="s">
        <v>1005</v>
      </c>
      <c r="C2555" s="10" t="s">
        <v>142</v>
      </c>
      <c r="D2555" s="12">
        <v>1</v>
      </c>
      <c r="E2555" s="11">
        <v>1018</v>
      </c>
      <c r="F2555" s="11">
        <f t="shared" si="102"/>
        <v>1018</v>
      </c>
    </row>
    <row r="2556" spans="1:6" x14ac:dyDescent="0.2">
      <c r="B2556" s="7" t="s">
        <v>1006</v>
      </c>
      <c r="C2556" s="10" t="s">
        <v>142</v>
      </c>
      <c r="D2556" s="12">
        <v>1.7999999999999999E-2</v>
      </c>
      <c r="E2556" s="11">
        <v>21805</v>
      </c>
      <c r="F2556" s="11">
        <f t="shared" si="102"/>
        <v>392.48999999999995</v>
      </c>
    </row>
    <row r="2557" spans="1:6" x14ac:dyDescent="0.2">
      <c r="B2557" s="7" t="s">
        <v>1007</v>
      </c>
      <c r="C2557" s="10" t="s">
        <v>142</v>
      </c>
      <c r="D2557" s="12">
        <v>3</v>
      </c>
      <c r="E2557" s="11">
        <v>1212</v>
      </c>
      <c r="F2557" s="11">
        <f t="shared" si="102"/>
        <v>3636</v>
      </c>
    </row>
    <row r="2558" spans="1:6" x14ac:dyDescent="0.2">
      <c r="B2558" s="7" t="s">
        <v>1008</v>
      </c>
      <c r="C2558" s="10" t="s">
        <v>142</v>
      </c>
      <c r="D2558" s="12">
        <v>1</v>
      </c>
      <c r="E2558" s="11">
        <v>5200</v>
      </c>
      <c r="F2558" s="11">
        <f t="shared" si="102"/>
        <v>5200</v>
      </c>
    </row>
    <row r="2559" spans="1:6" x14ac:dyDescent="0.2">
      <c r="A2559" s="13"/>
      <c r="B2559" s="7" t="s">
        <v>1009</v>
      </c>
      <c r="C2559" s="25" t="s">
        <v>148</v>
      </c>
      <c r="D2559" s="12">
        <v>1</v>
      </c>
      <c r="E2559" s="11">
        <v>39062.100000000006</v>
      </c>
      <c r="F2559" s="11">
        <f t="shared" si="102"/>
        <v>39062.100000000006</v>
      </c>
    </row>
    <row r="2560" spans="1:6" x14ac:dyDescent="0.2">
      <c r="B2560" s="7" t="s">
        <v>177</v>
      </c>
      <c r="C2560" s="25" t="s">
        <v>178</v>
      </c>
      <c r="D2560" s="12">
        <v>1</v>
      </c>
      <c r="E2560" s="99">
        <v>1300</v>
      </c>
      <c r="F2560" s="11">
        <f t="shared" si="102"/>
        <v>1300</v>
      </c>
    </row>
    <row r="2561" spans="1:6" x14ac:dyDescent="0.2">
      <c r="A2561" s="2"/>
      <c r="B2561" s="14" t="s">
        <v>151</v>
      </c>
      <c r="C2561" s="15"/>
      <c r="D2561" s="57"/>
      <c r="E2561" s="16"/>
      <c r="F2561" s="54">
        <f>SUM(F2546:F2560)</f>
        <v>81855.590000000011</v>
      </c>
    </row>
    <row r="2563" spans="1:6" ht="15" x14ac:dyDescent="0.25">
      <c r="A2563" s="2">
        <v>274</v>
      </c>
      <c r="B2563" s="18" t="s">
        <v>1010</v>
      </c>
      <c r="C2563" s="4" t="s">
        <v>139</v>
      </c>
      <c r="D2563" s="3" t="s">
        <v>142</v>
      </c>
      <c r="E2563" s="101"/>
      <c r="F2563" s="94"/>
    </row>
    <row r="2564" spans="1:6" x14ac:dyDescent="0.2">
      <c r="B2564" s="24" t="s">
        <v>172</v>
      </c>
      <c r="C2564" s="24" t="s">
        <v>142</v>
      </c>
      <c r="D2564" s="98" t="s">
        <v>173</v>
      </c>
      <c r="E2564" s="101" t="s">
        <v>136</v>
      </c>
      <c r="F2564" s="11" t="s">
        <v>137</v>
      </c>
    </row>
    <row r="2565" spans="1:6" ht="15" x14ac:dyDescent="0.25">
      <c r="B2565" s="24" t="s">
        <v>543</v>
      </c>
      <c r="C2565" s="24" t="s">
        <v>249</v>
      </c>
      <c r="D2565" s="98">
        <v>0.2</v>
      </c>
      <c r="E2565" s="104">
        <v>2170</v>
      </c>
      <c r="F2565" s="94">
        <f>D2565*E2565</f>
        <v>434</v>
      </c>
    </row>
    <row r="2566" spans="1:6" ht="15" x14ac:dyDescent="0.25">
      <c r="B2566" s="24" t="s">
        <v>1010</v>
      </c>
      <c r="C2566" s="24" t="s">
        <v>142</v>
      </c>
      <c r="D2566" s="98">
        <v>1</v>
      </c>
      <c r="E2566" s="104">
        <v>133875</v>
      </c>
      <c r="F2566" s="94">
        <f>D2566*E2566</f>
        <v>133875</v>
      </c>
    </row>
    <row r="2567" spans="1:6" ht="15" x14ac:dyDescent="0.25">
      <c r="B2567" s="24" t="s">
        <v>545</v>
      </c>
      <c r="C2567" s="24" t="s">
        <v>148</v>
      </c>
      <c r="D2567" s="98">
        <v>0.9</v>
      </c>
      <c r="E2567" s="104">
        <v>19531.050000000003</v>
      </c>
      <c r="F2567" s="94">
        <f>D2567*E2567</f>
        <v>17577.945000000003</v>
      </c>
    </row>
    <row r="2568" spans="1:6" ht="15" x14ac:dyDescent="0.25">
      <c r="B2568" s="24" t="s">
        <v>177</v>
      </c>
      <c r="C2568" s="24" t="s">
        <v>178</v>
      </c>
      <c r="D2568" s="98">
        <v>0.1</v>
      </c>
      <c r="E2568" s="104">
        <v>1065</v>
      </c>
      <c r="F2568" s="94">
        <f>D2568*E2568</f>
        <v>106.5</v>
      </c>
    </row>
    <row r="2569" spans="1:6" x14ac:dyDescent="0.2">
      <c r="A2569" s="2"/>
      <c r="B2569" s="14" t="s">
        <v>151</v>
      </c>
      <c r="C2569" s="15"/>
      <c r="D2569" s="57"/>
      <c r="E2569" s="16"/>
      <c r="F2569" s="54">
        <f>SUM(F2565:F2568)</f>
        <v>151993.44500000001</v>
      </c>
    </row>
    <row r="2571" spans="1:6" ht="15" x14ac:dyDescent="0.25">
      <c r="A2571" s="2">
        <v>275</v>
      </c>
      <c r="B2571" s="18" t="s">
        <v>1011</v>
      </c>
      <c r="C2571" s="4" t="s">
        <v>139</v>
      </c>
      <c r="D2571" s="3" t="s">
        <v>140</v>
      </c>
      <c r="E2571" s="101"/>
      <c r="F2571" s="94"/>
    </row>
    <row r="2572" spans="1:6" x14ac:dyDescent="0.2">
      <c r="B2572" s="24" t="s">
        <v>172</v>
      </c>
      <c r="C2572" s="24" t="s">
        <v>142</v>
      </c>
      <c r="D2572" s="98" t="s">
        <v>173</v>
      </c>
      <c r="E2572" s="101" t="s">
        <v>136</v>
      </c>
      <c r="F2572" s="11" t="s">
        <v>137</v>
      </c>
    </row>
    <row r="2573" spans="1:6" ht="15" x14ac:dyDescent="0.25">
      <c r="B2573" s="24" t="s">
        <v>174</v>
      </c>
      <c r="C2573" s="24" t="s">
        <v>148</v>
      </c>
      <c r="D2573" s="98">
        <v>0.4</v>
      </c>
      <c r="E2573" s="104">
        <v>6510.35</v>
      </c>
      <c r="F2573" s="94">
        <f>D2573*E2573</f>
        <v>2604.1400000000003</v>
      </c>
    </row>
    <row r="2574" spans="1:6" ht="15" x14ac:dyDescent="0.25">
      <c r="B2574" s="24" t="s">
        <v>175</v>
      </c>
      <c r="C2574" s="24" t="s">
        <v>176</v>
      </c>
      <c r="D2574" s="98">
        <v>7.0000000000000001E-3</v>
      </c>
      <c r="E2574" s="104">
        <v>85000</v>
      </c>
      <c r="F2574" s="94">
        <f>D2574*E2574</f>
        <v>595</v>
      </c>
    </row>
    <row r="2575" spans="1:6" ht="15" x14ac:dyDescent="0.25">
      <c r="B2575" s="24" t="s">
        <v>177</v>
      </c>
      <c r="C2575" s="24" t="s">
        <v>178</v>
      </c>
      <c r="D2575" s="98">
        <v>0.21</v>
      </c>
      <c r="E2575" s="104">
        <v>1065</v>
      </c>
      <c r="F2575" s="94">
        <f>D2575*E2575</f>
        <v>223.65</v>
      </c>
    </row>
    <row r="2576" spans="1:6" x14ac:dyDescent="0.2">
      <c r="B2576" s="7" t="s">
        <v>1012</v>
      </c>
      <c r="C2576" s="36" t="s">
        <v>162</v>
      </c>
      <c r="D2576" s="105">
        <v>1</v>
      </c>
      <c r="E2576" s="106">
        <v>1600</v>
      </c>
      <c r="F2576" s="11">
        <f>D2576*E2576</f>
        <v>1600</v>
      </c>
    </row>
    <row r="2577" spans="1:6" x14ac:dyDescent="0.2">
      <c r="A2577" s="2"/>
      <c r="B2577" s="14" t="s">
        <v>151</v>
      </c>
      <c r="C2577" s="15"/>
      <c r="D2577" s="57"/>
      <c r="E2577" s="16"/>
      <c r="F2577" s="54">
        <f>SUM(F2572:F2576)</f>
        <v>5022.7900000000009</v>
      </c>
    </row>
    <row r="2579" spans="1:6" x14ac:dyDescent="0.2">
      <c r="A2579" s="2">
        <v>276</v>
      </c>
      <c r="B2579" s="3" t="s">
        <v>1013</v>
      </c>
      <c r="C2579" s="4" t="s">
        <v>139</v>
      </c>
      <c r="D2579" s="3" t="s">
        <v>140</v>
      </c>
      <c r="E2579" s="5"/>
      <c r="F2579" s="6"/>
    </row>
    <row r="2580" spans="1:6" x14ac:dyDescent="0.2">
      <c r="B2580" s="10" t="s">
        <v>172</v>
      </c>
      <c r="C2580" s="10" t="s">
        <v>142</v>
      </c>
      <c r="D2580" s="10" t="s">
        <v>135</v>
      </c>
      <c r="E2580" s="11" t="s">
        <v>136</v>
      </c>
      <c r="F2580" s="11" t="s">
        <v>137</v>
      </c>
    </row>
    <row r="2581" spans="1:6" x14ac:dyDescent="0.2">
      <c r="B2581" s="36" t="s">
        <v>520</v>
      </c>
      <c r="C2581" s="10" t="s">
        <v>268</v>
      </c>
      <c r="D2581" s="12">
        <v>2.5000000000000001E-2</v>
      </c>
      <c r="E2581" s="11">
        <v>2790</v>
      </c>
      <c r="F2581" s="52">
        <f>D2581*E2581</f>
        <v>69.75</v>
      </c>
    </row>
    <row r="2582" spans="1:6" x14ac:dyDescent="0.2">
      <c r="B2582" s="36" t="s">
        <v>530</v>
      </c>
      <c r="C2582" s="10" t="s">
        <v>268</v>
      </c>
      <c r="D2582" s="12">
        <v>3.1</v>
      </c>
      <c r="E2582" s="11">
        <v>3250</v>
      </c>
      <c r="F2582" s="52">
        <f>+D2582*E2582</f>
        <v>10075</v>
      </c>
    </row>
    <row r="2583" spans="1:6" x14ac:dyDescent="0.2">
      <c r="B2583" s="36" t="s">
        <v>418</v>
      </c>
      <c r="C2583" s="10" t="s">
        <v>268</v>
      </c>
      <c r="D2583" s="12">
        <v>0.75</v>
      </c>
      <c r="E2583" s="11">
        <v>488</v>
      </c>
      <c r="F2583" s="52">
        <f>D2583*E2583</f>
        <v>366</v>
      </c>
    </row>
    <row r="2584" spans="1:6" x14ac:dyDescent="0.2">
      <c r="B2584" s="36" t="s">
        <v>523</v>
      </c>
      <c r="C2584" s="10" t="s">
        <v>140</v>
      </c>
      <c r="D2584" s="12">
        <v>2</v>
      </c>
      <c r="E2584" s="11">
        <v>2200</v>
      </c>
      <c r="F2584" s="52">
        <f>D2584*E2584</f>
        <v>4400</v>
      </c>
    </row>
    <row r="2585" spans="1:6" x14ac:dyDescent="0.2">
      <c r="B2585" s="36" t="s">
        <v>403</v>
      </c>
      <c r="C2585" s="10" t="s">
        <v>140</v>
      </c>
      <c r="D2585" s="12">
        <v>1.6</v>
      </c>
      <c r="E2585" s="11">
        <v>1500</v>
      </c>
      <c r="F2585" s="52">
        <f>D2585*E2585</f>
        <v>2400</v>
      </c>
    </row>
    <row r="2586" spans="1:6" x14ac:dyDescent="0.2">
      <c r="B2586" s="36" t="s">
        <v>524</v>
      </c>
      <c r="C2586" s="10" t="s">
        <v>155</v>
      </c>
      <c r="D2586" s="12">
        <v>0.05</v>
      </c>
      <c r="E2586" s="11">
        <v>306386</v>
      </c>
      <c r="F2586" s="52">
        <f>D2586*E2586</f>
        <v>15319.300000000001</v>
      </c>
    </row>
    <row r="2587" spans="1:6" x14ac:dyDescent="0.2">
      <c r="A2587" s="13"/>
      <c r="B2587" s="36" t="s">
        <v>471</v>
      </c>
      <c r="C2587" s="10" t="s">
        <v>148</v>
      </c>
      <c r="D2587" s="12">
        <v>0.77</v>
      </c>
      <c r="E2587" s="11">
        <v>26041.4</v>
      </c>
      <c r="F2587" s="52">
        <f>+D2587*E2587</f>
        <v>20051.878000000001</v>
      </c>
    </row>
    <row r="2588" spans="1:6" x14ac:dyDescent="0.2">
      <c r="A2588" s="13"/>
      <c r="B2588" s="24" t="s">
        <v>263</v>
      </c>
      <c r="C2588" s="25" t="s">
        <v>162</v>
      </c>
      <c r="D2588" s="12">
        <v>1</v>
      </c>
      <c r="E2588" s="11">
        <v>1600</v>
      </c>
      <c r="F2588" s="52">
        <f>+D2588*E2588</f>
        <v>1600</v>
      </c>
    </row>
    <row r="2589" spans="1:6" x14ac:dyDescent="0.2">
      <c r="B2589" s="14" t="s">
        <v>151</v>
      </c>
      <c r="C2589" s="15"/>
      <c r="D2589" s="15"/>
      <c r="E2589" s="16"/>
      <c r="F2589" s="17">
        <f>SUM(F2581:F2588)</f>
        <v>54281.928</v>
      </c>
    </row>
    <row r="2590" spans="1:6" x14ac:dyDescent="0.2">
      <c r="B2590" s="14"/>
      <c r="C2590" s="15"/>
      <c r="D2590" s="15"/>
      <c r="E2590" s="16"/>
      <c r="F2590" s="17"/>
    </row>
    <row r="2591" spans="1:6" x14ac:dyDescent="0.2">
      <c r="A2591" s="2">
        <v>277</v>
      </c>
      <c r="B2591" s="3" t="s">
        <v>1014</v>
      </c>
      <c r="C2591" s="4" t="s">
        <v>139</v>
      </c>
      <c r="D2591" s="3" t="s">
        <v>6</v>
      </c>
      <c r="E2591" s="5"/>
      <c r="F2591" s="6"/>
    </row>
    <row r="2592" spans="1:6" x14ac:dyDescent="0.2">
      <c r="B2592" s="10" t="s">
        <v>141</v>
      </c>
      <c r="C2592" s="10" t="s">
        <v>142</v>
      </c>
      <c r="D2592" s="10" t="s">
        <v>135</v>
      </c>
      <c r="E2592" s="11" t="s">
        <v>136</v>
      </c>
      <c r="F2592" s="11" t="s">
        <v>137</v>
      </c>
    </row>
    <row r="2593" spans="1:6" x14ac:dyDescent="0.2">
      <c r="B2593" s="7" t="s">
        <v>286</v>
      </c>
      <c r="C2593" s="10" t="s">
        <v>287</v>
      </c>
      <c r="D2593" s="12">
        <v>0.5</v>
      </c>
      <c r="E2593" s="11">
        <v>10</v>
      </c>
      <c r="F2593" s="11">
        <f>D2593*E2593</f>
        <v>5</v>
      </c>
    </row>
    <row r="2594" spans="1:6" x14ac:dyDescent="0.2">
      <c r="B2594" s="7" t="s">
        <v>322</v>
      </c>
      <c r="C2594" s="10" t="s">
        <v>290</v>
      </c>
      <c r="D2594" s="12">
        <v>0.1</v>
      </c>
      <c r="E2594" s="11">
        <v>1200</v>
      </c>
      <c r="F2594" s="11">
        <f>D2594*E2594</f>
        <v>120</v>
      </c>
    </row>
    <row r="2595" spans="1:6" x14ac:dyDescent="0.2">
      <c r="B2595" s="7" t="s">
        <v>284</v>
      </c>
      <c r="C2595" s="10" t="s">
        <v>249</v>
      </c>
      <c r="D2595" s="12">
        <v>0.13</v>
      </c>
      <c r="E2595" s="11">
        <v>1200</v>
      </c>
      <c r="F2595" s="11">
        <f>D2595*E2595</f>
        <v>156</v>
      </c>
    </row>
    <row r="2596" spans="1:6" x14ac:dyDescent="0.2">
      <c r="B2596" s="7" t="s">
        <v>288</v>
      </c>
      <c r="C2596" s="10" t="s">
        <v>306</v>
      </c>
      <c r="D2596" s="12">
        <v>0.03</v>
      </c>
      <c r="E2596" s="11">
        <v>17060</v>
      </c>
      <c r="F2596" s="11">
        <f>D2596*E2596</f>
        <v>511.79999999999995</v>
      </c>
    </row>
    <row r="2597" spans="1:6" x14ac:dyDescent="0.2">
      <c r="B2597" s="7" t="s">
        <v>323</v>
      </c>
      <c r="C2597" s="10" t="s">
        <v>148</v>
      </c>
      <c r="D2597" s="12">
        <v>0.125</v>
      </c>
      <c r="E2597" s="11">
        <v>13020.7</v>
      </c>
      <c r="F2597" s="11">
        <f>D2597*E2597</f>
        <v>1627.5875000000001</v>
      </c>
    </row>
    <row r="2598" spans="1:6" x14ac:dyDescent="0.2">
      <c r="A2598" s="13"/>
      <c r="B2598" s="7" t="s">
        <v>149</v>
      </c>
      <c r="C2598" s="10" t="s">
        <v>150</v>
      </c>
      <c r="D2598" s="12"/>
      <c r="F2598" s="11">
        <f>0.05*F2597</f>
        <v>81.37937500000001</v>
      </c>
    </row>
    <row r="2599" spans="1:6" x14ac:dyDescent="0.2">
      <c r="B2599" s="7" t="s">
        <v>1012</v>
      </c>
      <c r="C2599" s="10" t="s">
        <v>162</v>
      </c>
      <c r="D2599" s="12">
        <v>1</v>
      </c>
      <c r="E2599" s="11">
        <v>1600</v>
      </c>
      <c r="F2599" s="11">
        <f>D2599*E2599</f>
        <v>1600</v>
      </c>
    </row>
    <row r="2600" spans="1:6" x14ac:dyDescent="0.2">
      <c r="A2600" s="2"/>
      <c r="B2600" s="14" t="s">
        <v>151</v>
      </c>
      <c r="C2600" s="15"/>
      <c r="D2600" s="15"/>
      <c r="E2600" s="16"/>
      <c r="F2600" s="17">
        <f>SUM(F2593:F2599)</f>
        <v>4101.7668749999993</v>
      </c>
    </row>
    <row r="2602" spans="1:6" x14ac:dyDescent="0.2">
      <c r="A2602" s="2">
        <v>278</v>
      </c>
      <c r="B2602" s="3" t="s">
        <v>1015</v>
      </c>
      <c r="C2602" s="4" t="s">
        <v>139</v>
      </c>
      <c r="D2602" s="3" t="s">
        <v>140</v>
      </c>
      <c r="E2602" s="5"/>
      <c r="F2602" s="6"/>
    </row>
    <row r="2603" spans="1:6" x14ac:dyDescent="0.2">
      <c r="B2603" s="10" t="s">
        <v>172</v>
      </c>
      <c r="C2603" s="10" t="s">
        <v>142</v>
      </c>
      <c r="D2603" s="10" t="s">
        <v>135</v>
      </c>
      <c r="E2603" s="11" t="s">
        <v>136</v>
      </c>
      <c r="F2603" s="11" t="s">
        <v>137</v>
      </c>
    </row>
    <row r="2604" spans="1:6" x14ac:dyDescent="0.2">
      <c r="B2604" s="36" t="s">
        <v>520</v>
      </c>
      <c r="C2604" s="10" t="s">
        <v>268</v>
      </c>
      <c r="D2604" s="12">
        <v>0.02</v>
      </c>
      <c r="E2604" s="11">
        <v>2790</v>
      </c>
      <c r="F2604" s="52">
        <f t="shared" ref="F2604:F2611" si="103">D2604*E2604</f>
        <v>55.800000000000004</v>
      </c>
    </row>
    <row r="2605" spans="1:6" x14ac:dyDescent="0.2">
      <c r="B2605" s="36" t="s">
        <v>521</v>
      </c>
      <c r="C2605" s="10" t="s">
        <v>155</v>
      </c>
      <c r="D2605" s="12">
        <v>0.01</v>
      </c>
      <c r="E2605" s="11">
        <v>18000</v>
      </c>
      <c r="F2605" s="52">
        <f t="shared" si="103"/>
        <v>180</v>
      </c>
    </row>
    <row r="2606" spans="1:6" x14ac:dyDescent="0.2">
      <c r="B2606" s="36" t="s">
        <v>522</v>
      </c>
      <c r="C2606" s="10" t="s">
        <v>475</v>
      </c>
      <c r="D2606" s="12">
        <v>3</v>
      </c>
      <c r="E2606" s="11">
        <v>2800</v>
      </c>
      <c r="F2606" s="52">
        <f t="shared" si="103"/>
        <v>8400</v>
      </c>
    </row>
    <row r="2607" spans="1:6" x14ac:dyDescent="0.2">
      <c r="B2607" s="36" t="s">
        <v>418</v>
      </c>
      <c r="C2607" s="10" t="s">
        <v>268</v>
      </c>
      <c r="D2607" s="12">
        <v>0.71</v>
      </c>
      <c r="E2607" s="11">
        <v>488</v>
      </c>
      <c r="F2607" s="52">
        <f t="shared" si="103"/>
        <v>346.47999999999996</v>
      </c>
    </row>
    <row r="2608" spans="1:6" x14ac:dyDescent="0.2">
      <c r="B2608" s="36" t="s">
        <v>523</v>
      </c>
      <c r="C2608" s="10" t="s">
        <v>140</v>
      </c>
      <c r="D2608" s="12">
        <v>1.4</v>
      </c>
      <c r="E2608" s="11">
        <v>2230</v>
      </c>
      <c r="F2608" s="52">
        <f t="shared" si="103"/>
        <v>3122</v>
      </c>
    </row>
    <row r="2609" spans="1:6" x14ac:dyDescent="0.2">
      <c r="B2609" s="36" t="s">
        <v>403</v>
      </c>
      <c r="C2609" s="10" t="s">
        <v>140</v>
      </c>
      <c r="D2609" s="12">
        <v>1.6</v>
      </c>
      <c r="E2609" s="11">
        <v>1320</v>
      </c>
      <c r="F2609" s="52">
        <f t="shared" si="103"/>
        <v>2112</v>
      </c>
    </row>
    <row r="2610" spans="1:6" x14ac:dyDescent="0.2">
      <c r="B2610" s="36" t="s">
        <v>524</v>
      </c>
      <c r="C2610" s="10" t="s">
        <v>155</v>
      </c>
      <c r="D2610" s="12">
        <v>1.4E-2</v>
      </c>
      <c r="E2610" s="11">
        <v>306386</v>
      </c>
      <c r="F2610" s="52">
        <f t="shared" si="103"/>
        <v>4289.4040000000005</v>
      </c>
    </row>
    <row r="2611" spans="1:6" x14ac:dyDescent="0.2">
      <c r="A2611" s="13"/>
      <c r="B2611" s="36" t="s">
        <v>270</v>
      </c>
      <c r="C2611" s="10" t="s">
        <v>148</v>
      </c>
      <c r="D2611" s="12">
        <v>0.77</v>
      </c>
      <c r="E2611" s="11">
        <v>19531.050000000003</v>
      </c>
      <c r="F2611" s="52">
        <f t="shared" si="103"/>
        <v>15038.908500000003</v>
      </c>
    </row>
    <row r="2612" spans="1:6" x14ac:dyDescent="0.2">
      <c r="B2612" s="24" t="s">
        <v>263</v>
      </c>
      <c r="C2612" s="25" t="s">
        <v>162</v>
      </c>
      <c r="D2612" s="12">
        <v>1</v>
      </c>
      <c r="E2612" s="11">
        <v>1600</v>
      </c>
      <c r="F2612" s="52">
        <f>+D2612*E2612</f>
        <v>1600</v>
      </c>
    </row>
    <row r="2613" spans="1:6" x14ac:dyDescent="0.2">
      <c r="A2613" s="2"/>
      <c r="B2613" s="14" t="s">
        <v>151</v>
      </c>
      <c r="C2613" s="15"/>
      <c r="D2613" s="15"/>
      <c r="E2613" s="16"/>
      <c r="F2613" s="17">
        <f>SUM(F2604:F2612)</f>
        <v>35144.592500000006</v>
      </c>
    </row>
    <row r="2614" spans="1:6" x14ac:dyDescent="0.2">
      <c r="A2614" s="24"/>
    </row>
    <row r="2615" spans="1:6" x14ac:dyDescent="0.2">
      <c r="A2615" s="2">
        <v>279</v>
      </c>
      <c r="B2615" s="3" t="s">
        <v>1016</v>
      </c>
      <c r="C2615" s="4" t="s">
        <v>139</v>
      </c>
      <c r="D2615" s="3" t="s">
        <v>6</v>
      </c>
      <c r="E2615" s="24"/>
      <c r="F2615" s="100"/>
    </row>
    <row r="2616" spans="1:6" x14ac:dyDescent="0.2">
      <c r="A2616" s="24"/>
      <c r="B2616" s="10" t="s">
        <v>141</v>
      </c>
      <c r="C2616" s="10" t="s">
        <v>142</v>
      </c>
      <c r="D2616" s="10" t="s">
        <v>135</v>
      </c>
      <c r="E2616" s="11" t="s">
        <v>136</v>
      </c>
      <c r="F2616" s="11" t="s">
        <v>137</v>
      </c>
    </row>
    <row r="2617" spans="1:6" x14ac:dyDescent="0.2">
      <c r="A2617" s="24"/>
      <c r="B2617" s="40" t="s">
        <v>624</v>
      </c>
      <c r="C2617" s="25" t="s">
        <v>293</v>
      </c>
      <c r="D2617" s="39">
        <v>1.05</v>
      </c>
      <c r="E2617" s="25">
        <v>710</v>
      </c>
      <c r="F2617" s="99">
        <f t="shared" ref="F2617:F2623" si="104">D2617*E2617</f>
        <v>745.5</v>
      </c>
    </row>
    <row r="2618" spans="1:6" x14ac:dyDescent="0.2">
      <c r="A2618" s="24"/>
      <c r="B2618" s="40" t="s">
        <v>447</v>
      </c>
      <c r="C2618" s="25" t="s">
        <v>295</v>
      </c>
      <c r="D2618" s="39">
        <v>6.0000000000000001E-3</v>
      </c>
      <c r="E2618" s="99">
        <v>18000</v>
      </c>
      <c r="F2618" s="99">
        <f t="shared" si="104"/>
        <v>108</v>
      </c>
    </row>
    <row r="2619" spans="1:6" x14ac:dyDescent="0.2">
      <c r="A2619" s="24"/>
      <c r="B2619" s="40" t="s">
        <v>1017</v>
      </c>
      <c r="C2619" s="25" t="s">
        <v>295</v>
      </c>
      <c r="D2619" s="39">
        <v>2.1999999999999999E-2</v>
      </c>
      <c r="E2619" s="99">
        <v>31200</v>
      </c>
      <c r="F2619" s="99">
        <f t="shared" si="104"/>
        <v>686.4</v>
      </c>
    </row>
    <row r="2620" spans="1:6" x14ac:dyDescent="0.2">
      <c r="A2620" s="24"/>
      <c r="B2620" s="40" t="s">
        <v>934</v>
      </c>
      <c r="C2620" s="25" t="s">
        <v>295</v>
      </c>
      <c r="D2620" s="39">
        <v>4.4999999999999998E-2</v>
      </c>
      <c r="E2620" s="99">
        <v>49000</v>
      </c>
      <c r="F2620" s="99">
        <f t="shared" si="104"/>
        <v>2205</v>
      </c>
    </row>
    <row r="2621" spans="1:6" x14ac:dyDescent="0.2">
      <c r="A2621" s="24"/>
      <c r="B2621" s="7" t="s">
        <v>182</v>
      </c>
      <c r="C2621" s="10" t="s">
        <v>162</v>
      </c>
      <c r="D2621" s="12">
        <v>1</v>
      </c>
      <c r="E2621" s="11">
        <v>1200</v>
      </c>
      <c r="F2621" s="11">
        <f>D2621*E2621</f>
        <v>1200</v>
      </c>
    </row>
    <row r="2622" spans="1:6" x14ac:dyDescent="0.2">
      <c r="A2622" s="24"/>
      <c r="B2622" s="40" t="s">
        <v>310</v>
      </c>
      <c r="C2622" s="25" t="s">
        <v>148</v>
      </c>
      <c r="D2622" s="39">
        <v>0.28000000000000003</v>
      </c>
      <c r="E2622" s="99">
        <v>19531.050000000003</v>
      </c>
      <c r="F2622" s="99">
        <f t="shared" si="104"/>
        <v>5468.6940000000013</v>
      </c>
    </row>
    <row r="2623" spans="1:6" x14ac:dyDescent="0.2">
      <c r="B2623" s="40" t="s">
        <v>177</v>
      </c>
      <c r="C2623" s="25" t="s">
        <v>178</v>
      </c>
      <c r="D2623" s="39">
        <v>0.03</v>
      </c>
      <c r="E2623" s="99">
        <v>1065</v>
      </c>
      <c r="F2623" s="99">
        <f t="shared" si="104"/>
        <v>31.95</v>
      </c>
    </row>
    <row r="2624" spans="1:6" x14ac:dyDescent="0.2">
      <c r="A2624" s="2"/>
      <c r="B2624" s="14" t="s">
        <v>151</v>
      </c>
      <c r="C2624" s="15"/>
      <c r="D2624" s="15"/>
      <c r="E2624" s="16"/>
      <c r="F2624" s="17">
        <f>SUM(F2617:F2623)</f>
        <v>10445.544000000002</v>
      </c>
    </row>
    <row r="2626" spans="1:6" x14ac:dyDescent="0.2">
      <c r="A2626" s="2">
        <v>280</v>
      </c>
      <c r="B2626" s="3" t="s">
        <v>1018</v>
      </c>
      <c r="C2626" s="4" t="s">
        <v>139</v>
      </c>
      <c r="D2626" s="3" t="s">
        <v>6</v>
      </c>
      <c r="E2626" s="24"/>
      <c r="F2626" s="100"/>
    </row>
    <row r="2627" spans="1:6" x14ac:dyDescent="0.2">
      <c r="B2627" s="40" t="s">
        <v>172</v>
      </c>
      <c r="C2627" s="10" t="s">
        <v>142</v>
      </c>
      <c r="D2627" s="10" t="s">
        <v>135</v>
      </c>
      <c r="E2627" s="11" t="s">
        <v>136</v>
      </c>
      <c r="F2627" s="11" t="s">
        <v>137</v>
      </c>
    </row>
    <row r="2628" spans="1:6" x14ac:dyDescent="0.2">
      <c r="B2628" s="40" t="s">
        <v>1019</v>
      </c>
      <c r="C2628" s="25" t="s">
        <v>295</v>
      </c>
      <c r="D2628" s="39">
        <v>0.18</v>
      </c>
      <c r="E2628" s="99">
        <v>30738</v>
      </c>
      <c r="F2628" s="99">
        <f>D2628*E2628</f>
        <v>5532.84</v>
      </c>
    </row>
    <row r="2629" spans="1:6" x14ac:dyDescent="0.2">
      <c r="B2629" s="40" t="s">
        <v>624</v>
      </c>
      <c r="C2629" s="25" t="s">
        <v>293</v>
      </c>
      <c r="D2629" s="39">
        <v>3.15</v>
      </c>
      <c r="E2629" s="25">
        <v>710</v>
      </c>
      <c r="F2629" s="99">
        <f>D2629*E2629</f>
        <v>2236.5</v>
      </c>
    </row>
    <row r="2630" spans="1:6" x14ac:dyDescent="0.2">
      <c r="B2630" s="40" t="s">
        <v>1017</v>
      </c>
      <c r="C2630" s="25" t="s">
        <v>295</v>
      </c>
      <c r="D2630" s="39">
        <v>0.11</v>
      </c>
      <c r="E2630" s="99">
        <v>31200</v>
      </c>
      <c r="F2630" s="99">
        <f>D2630*E2630</f>
        <v>3432</v>
      </c>
    </row>
    <row r="2631" spans="1:6" x14ac:dyDescent="0.2">
      <c r="B2631" s="40" t="s">
        <v>310</v>
      </c>
      <c r="C2631" s="25" t="s">
        <v>148</v>
      </c>
      <c r="D2631" s="39">
        <v>0.45</v>
      </c>
      <c r="E2631" s="99">
        <v>19531.050000000003</v>
      </c>
      <c r="F2631" s="99">
        <f>D2631*E2631</f>
        <v>8788.9725000000017</v>
      </c>
    </row>
    <row r="2632" spans="1:6" x14ac:dyDescent="0.2">
      <c r="B2632" s="40" t="s">
        <v>177</v>
      </c>
      <c r="C2632" s="25" t="s">
        <v>178</v>
      </c>
      <c r="D2632" s="39">
        <v>0.03</v>
      </c>
      <c r="E2632" s="99">
        <v>1065</v>
      </c>
      <c r="F2632" s="99">
        <f>D2632*E2632</f>
        <v>31.95</v>
      </c>
    </row>
    <row r="2633" spans="1:6" x14ac:dyDescent="0.2">
      <c r="A2633" s="2"/>
      <c r="B2633" s="14" t="s">
        <v>151</v>
      </c>
      <c r="C2633" s="15"/>
      <c r="D2633" s="15"/>
      <c r="E2633" s="16"/>
      <c r="F2633" s="17">
        <f>SUM(F2627:F2632)</f>
        <v>20022.262500000001</v>
      </c>
    </row>
    <row r="2635" spans="1:6" x14ac:dyDescent="0.2">
      <c r="A2635" s="2">
        <v>281</v>
      </c>
      <c r="B2635" s="3" t="s">
        <v>1020</v>
      </c>
      <c r="C2635" s="4" t="s">
        <v>139</v>
      </c>
      <c r="D2635" s="3" t="s">
        <v>140</v>
      </c>
      <c r="E2635" s="24"/>
      <c r="F2635" s="100"/>
    </row>
    <row r="2636" spans="1:6" x14ac:dyDescent="0.2">
      <c r="B2636" s="40" t="s">
        <v>172</v>
      </c>
      <c r="C2636" s="10" t="s">
        <v>142</v>
      </c>
      <c r="D2636" s="10" t="s">
        <v>135</v>
      </c>
      <c r="E2636" s="11" t="s">
        <v>136</v>
      </c>
      <c r="F2636" s="11" t="s">
        <v>137</v>
      </c>
    </row>
    <row r="2637" spans="1:6" x14ac:dyDescent="0.2">
      <c r="B2637" s="40" t="s">
        <v>934</v>
      </c>
      <c r="C2637" s="25" t="s">
        <v>295</v>
      </c>
      <c r="D2637" s="39">
        <v>0.06</v>
      </c>
      <c r="E2637" s="99">
        <v>49000</v>
      </c>
      <c r="F2637" s="99">
        <f>D2637*E2637</f>
        <v>2940</v>
      </c>
    </row>
    <row r="2638" spans="1:6" x14ac:dyDescent="0.2">
      <c r="B2638" s="40" t="s">
        <v>447</v>
      </c>
      <c r="C2638" s="25" t="s">
        <v>295</v>
      </c>
      <c r="D2638" s="39">
        <v>0.03</v>
      </c>
      <c r="E2638" s="99">
        <v>18000</v>
      </c>
      <c r="F2638" s="99">
        <f>D2638*E2638</f>
        <v>540</v>
      </c>
    </row>
    <row r="2639" spans="1:6" x14ac:dyDescent="0.2">
      <c r="B2639" s="7" t="s">
        <v>182</v>
      </c>
      <c r="C2639" s="10" t="s">
        <v>162</v>
      </c>
      <c r="D2639" s="12">
        <v>1</v>
      </c>
      <c r="E2639" s="11">
        <v>1200</v>
      </c>
      <c r="F2639" s="11">
        <f>D2639*E2639</f>
        <v>1200</v>
      </c>
    </row>
    <row r="2640" spans="1:6" x14ac:dyDescent="0.2">
      <c r="B2640" s="40" t="s">
        <v>310</v>
      </c>
      <c r="C2640" s="25" t="s">
        <v>148</v>
      </c>
      <c r="D2640" s="39">
        <v>0.313</v>
      </c>
      <c r="E2640" s="99">
        <v>19531.050000000003</v>
      </c>
      <c r="F2640" s="99">
        <f>D2640*E2640</f>
        <v>6113.2186500000007</v>
      </c>
    </row>
    <row r="2641" spans="1:6" x14ac:dyDescent="0.2">
      <c r="B2641" s="40" t="s">
        <v>177</v>
      </c>
      <c r="C2641" s="25" t="s">
        <v>178</v>
      </c>
      <c r="D2641" s="39">
        <v>0.03</v>
      </c>
      <c r="E2641" s="99">
        <v>1065</v>
      </c>
      <c r="F2641" s="99">
        <f>D2641*E2641</f>
        <v>31.95</v>
      </c>
    </row>
    <row r="2642" spans="1:6" x14ac:dyDescent="0.2">
      <c r="A2642" s="2"/>
      <c r="B2642" s="14" t="s">
        <v>151</v>
      </c>
      <c r="C2642" s="15"/>
      <c r="D2642" s="15"/>
      <c r="E2642" s="16"/>
      <c r="F2642" s="17">
        <f>SUM(F2636:F2641)</f>
        <v>10825.168650000001</v>
      </c>
    </row>
    <row r="2644" spans="1:6" x14ac:dyDescent="0.2">
      <c r="A2644" s="2">
        <v>282</v>
      </c>
      <c r="B2644" s="3" t="s">
        <v>1021</v>
      </c>
      <c r="C2644" s="4" t="s">
        <v>139</v>
      </c>
      <c r="D2644" s="3" t="s">
        <v>140</v>
      </c>
      <c r="E2644" s="24"/>
      <c r="F2644" s="100"/>
    </row>
    <row r="2645" spans="1:6" x14ac:dyDescent="0.2">
      <c r="B2645" s="40" t="s">
        <v>172</v>
      </c>
      <c r="C2645" s="10" t="s">
        <v>142</v>
      </c>
      <c r="D2645" s="10" t="s">
        <v>135</v>
      </c>
      <c r="E2645" s="11" t="s">
        <v>136</v>
      </c>
      <c r="F2645" s="11" t="s">
        <v>137</v>
      </c>
    </row>
    <row r="2646" spans="1:6" x14ac:dyDescent="0.2">
      <c r="B2646" s="40" t="s">
        <v>624</v>
      </c>
      <c r="C2646" s="25" t="s">
        <v>293</v>
      </c>
      <c r="D2646" s="39">
        <v>0.35</v>
      </c>
      <c r="E2646" s="99">
        <v>710</v>
      </c>
      <c r="F2646" s="99">
        <f t="shared" ref="F2646:F2652" si="105">D2646*E2646</f>
        <v>248.49999999999997</v>
      </c>
    </row>
    <row r="2647" spans="1:6" x14ac:dyDescent="0.2">
      <c r="B2647" s="40" t="s">
        <v>447</v>
      </c>
      <c r="C2647" s="25" t="s">
        <v>295</v>
      </c>
      <c r="D2647" s="39">
        <v>3.0000000000000001E-3</v>
      </c>
      <c r="E2647" s="99">
        <v>18000</v>
      </c>
      <c r="F2647" s="99">
        <f t="shared" si="105"/>
        <v>54</v>
      </c>
    </row>
    <row r="2648" spans="1:6" x14ac:dyDescent="0.2">
      <c r="B2648" s="40" t="s">
        <v>1017</v>
      </c>
      <c r="C2648" s="25" t="s">
        <v>295</v>
      </c>
      <c r="D2648" s="39">
        <v>0.01</v>
      </c>
      <c r="E2648" s="99">
        <v>31200</v>
      </c>
      <c r="F2648" s="99">
        <f t="shared" si="105"/>
        <v>312</v>
      </c>
    </row>
    <row r="2649" spans="1:6" x14ac:dyDescent="0.2">
      <c r="B2649" s="7" t="s">
        <v>332</v>
      </c>
      <c r="C2649" s="10" t="s">
        <v>150</v>
      </c>
      <c r="D2649" s="12">
        <v>1</v>
      </c>
      <c r="E2649" s="11">
        <v>1200</v>
      </c>
      <c r="F2649" s="11">
        <f t="shared" si="105"/>
        <v>1200</v>
      </c>
    </row>
    <row r="2650" spans="1:6" x14ac:dyDescent="0.2">
      <c r="B2650" s="40" t="s">
        <v>934</v>
      </c>
      <c r="C2650" s="25" t="s">
        <v>295</v>
      </c>
      <c r="D2650" s="39">
        <v>2.1999999999999999E-2</v>
      </c>
      <c r="E2650" s="99">
        <v>50000</v>
      </c>
      <c r="F2650" s="99">
        <f t="shared" si="105"/>
        <v>1100</v>
      </c>
    </row>
    <row r="2651" spans="1:6" x14ac:dyDescent="0.2">
      <c r="B2651" s="40" t="s">
        <v>310</v>
      </c>
      <c r="C2651" s="25" t="s">
        <v>148</v>
      </c>
      <c r="D2651" s="39">
        <v>0.06</v>
      </c>
      <c r="E2651" s="99">
        <v>19531.050000000003</v>
      </c>
      <c r="F2651" s="99">
        <f t="shared" si="105"/>
        <v>1171.8630000000001</v>
      </c>
    </row>
    <row r="2652" spans="1:6" x14ac:dyDescent="0.2">
      <c r="B2652" s="40" t="s">
        <v>177</v>
      </c>
      <c r="C2652" s="25" t="s">
        <v>178</v>
      </c>
      <c r="D2652" s="39">
        <v>0.03</v>
      </c>
      <c r="E2652" s="99">
        <v>1065</v>
      </c>
      <c r="F2652" s="99">
        <f t="shared" si="105"/>
        <v>31.95</v>
      </c>
    </row>
    <row r="2653" spans="1:6" x14ac:dyDescent="0.2">
      <c r="A2653" s="2"/>
      <c r="B2653" s="14" t="s">
        <v>151</v>
      </c>
      <c r="C2653" s="15"/>
      <c r="D2653" s="15"/>
      <c r="E2653" s="16"/>
      <c r="F2653" s="17">
        <f>SUM(F2646:F2652)</f>
        <v>4118.3130000000001</v>
      </c>
    </row>
    <row r="2655" spans="1:6" x14ac:dyDescent="0.2">
      <c r="A2655" s="2">
        <v>283</v>
      </c>
      <c r="B2655" s="3" t="s">
        <v>1022</v>
      </c>
      <c r="C2655" s="4" t="s">
        <v>139</v>
      </c>
      <c r="D2655" s="3" t="s">
        <v>140</v>
      </c>
      <c r="E2655" s="24"/>
      <c r="F2655" s="100"/>
    </row>
    <row r="2656" spans="1:6" x14ac:dyDescent="0.2">
      <c r="B2656" s="40" t="s">
        <v>172</v>
      </c>
      <c r="C2656" s="10" t="s">
        <v>142</v>
      </c>
      <c r="D2656" s="10" t="s">
        <v>135</v>
      </c>
      <c r="E2656" s="11" t="s">
        <v>136</v>
      </c>
      <c r="F2656" s="11" t="s">
        <v>137</v>
      </c>
    </row>
    <row r="2657" spans="1:6" x14ac:dyDescent="0.2">
      <c r="B2657" s="40" t="s">
        <v>1023</v>
      </c>
      <c r="C2657" s="25" t="s">
        <v>301</v>
      </c>
      <c r="D2657" s="39">
        <v>0.01</v>
      </c>
      <c r="E2657" s="99">
        <v>12500</v>
      </c>
      <c r="F2657" s="99">
        <f>D2657*E2657</f>
        <v>125</v>
      </c>
    </row>
    <row r="2658" spans="1:6" x14ac:dyDescent="0.2">
      <c r="B2658" s="40" t="s">
        <v>447</v>
      </c>
      <c r="C2658" s="25" t="s">
        <v>295</v>
      </c>
      <c r="D2658" s="39">
        <v>0.01</v>
      </c>
      <c r="E2658" s="99">
        <v>18000</v>
      </c>
      <c r="F2658" s="99">
        <f>D2658*E2658</f>
        <v>180</v>
      </c>
    </row>
    <row r="2659" spans="1:6" x14ac:dyDescent="0.2">
      <c r="B2659" s="40" t="s">
        <v>310</v>
      </c>
      <c r="C2659" s="25" t="s">
        <v>148</v>
      </c>
      <c r="D2659" s="39">
        <v>0.1</v>
      </c>
      <c r="E2659" s="99">
        <v>19531.050000000003</v>
      </c>
      <c r="F2659" s="99">
        <f>D2659*E2659</f>
        <v>1953.1050000000005</v>
      </c>
    </row>
    <row r="2660" spans="1:6" x14ac:dyDescent="0.2">
      <c r="B2660" s="40" t="s">
        <v>177</v>
      </c>
      <c r="C2660" s="25" t="s">
        <v>178</v>
      </c>
      <c r="D2660" s="39">
        <v>0.05</v>
      </c>
      <c r="E2660" s="99">
        <v>1065</v>
      </c>
      <c r="F2660" s="99">
        <f>D2660*E2660</f>
        <v>53.25</v>
      </c>
    </row>
    <row r="2661" spans="1:6" x14ac:dyDescent="0.2">
      <c r="A2661" s="2"/>
      <c r="B2661" s="14" t="s">
        <v>151</v>
      </c>
      <c r="C2661" s="15"/>
      <c r="D2661" s="15"/>
      <c r="E2661" s="16"/>
      <c r="F2661" s="17">
        <f>SUM(F2657:F2660)</f>
        <v>2311.3550000000005</v>
      </c>
    </row>
    <row r="2663" spans="1:6" x14ac:dyDescent="0.2">
      <c r="A2663" s="2">
        <v>284</v>
      </c>
      <c r="B2663" s="3" t="s">
        <v>1024</v>
      </c>
      <c r="C2663" s="4" t="s">
        <v>139</v>
      </c>
      <c r="D2663" s="3" t="s">
        <v>6</v>
      </c>
      <c r="E2663" s="24"/>
      <c r="F2663" s="100"/>
    </row>
    <row r="2664" spans="1:6" x14ac:dyDescent="0.2">
      <c r="B2664" s="40" t="s">
        <v>172</v>
      </c>
      <c r="C2664" s="10" t="s">
        <v>142</v>
      </c>
      <c r="D2664" s="10" t="s">
        <v>135</v>
      </c>
      <c r="E2664" s="11" t="s">
        <v>136</v>
      </c>
      <c r="F2664" s="11" t="s">
        <v>137</v>
      </c>
    </row>
    <row r="2665" spans="1:6" x14ac:dyDescent="0.2">
      <c r="B2665" s="40" t="s">
        <v>1025</v>
      </c>
      <c r="C2665" s="25" t="s">
        <v>142</v>
      </c>
      <c r="D2665" s="39">
        <v>5.0000000000000001E-3</v>
      </c>
      <c r="E2665" s="99">
        <v>2560</v>
      </c>
      <c r="F2665" s="99">
        <f t="shared" ref="F2665:F2673" si="106">D2665*E2665</f>
        <v>12.8</v>
      </c>
    </row>
    <row r="2666" spans="1:6" x14ac:dyDescent="0.2">
      <c r="B2666" s="40" t="s">
        <v>624</v>
      </c>
      <c r="C2666" s="25" t="s">
        <v>293</v>
      </c>
      <c r="D2666" s="39">
        <v>1E-3</v>
      </c>
      <c r="E2666" s="25">
        <v>710</v>
      </c>
      <c r="F2666" s="99">
        <f t="shared" si="106"/>
        <v>0.71</v>
      </c>
    </row>
    <row r="2667" spans="1:6" x14ac:dyDescent="0.2">
      <c r="B2667" s="40" t="s">
        <v>1026</v>
      </c>
      <c r="C2667" s="25" t="s">
        <v>1027</v>
      </c>
      <c r="D2667" s="39">
        <v>1E-3</v>
      </c>
      <c r="E2667" s="99">
        <v>3422</v>
      </c>
      <c r="F2667" s="99">
        <f t="shared" si="106"/>
        <v>3.4220000000000002</v>
      </c>
    </row>
    <row r="2668" spans="1:6" x14ac:dyDescent="0.2">
      <c r="B2668" s="40" t="s">
        <v>447</v>
      </c>
      <c r="C2668" s="25" t="s">
        <v>295</v>
      </c>
      <c r="D2668" s="39">
        <v>8.9999999999999993E-3</v>
      </c>
      <c r="E2668" s="99">
        <v>18000</v>
      </c>
      <c r="F2668" s="99">
        <f t="shared" si="106"/>
        <v>162</v>
      </c>
    </row>
    <row r="2669" spans="1:6" x14ac:dyDescent="0.2">
      <c r="B2669" s="40" t="s">
        <v>576</v>
      </c>
      <c r="C2669" s="25" t="s">
        <v>295</v>
      </c>
      <c r="D2669" s="39">
        <v>5.0000000000000001E-3</v>
      </c>
      <c r="E2669" s="99">
        <v>27500</v>
      </c>
      <c r="F2669" s="99">
        <f t="shared" si="106"/>
        <v>137.5</v>
      </c>
    </row>
    <row r="2670" spans="1:6" x14ac:dyDescent="0.2">
      <c r="B2670" s="40" t="s">
        <v>454</v>
      </c>
      <c r="C2670" s="25" t="s">
        <v>295</v>
      </c>
      <c r="D2670" s="39">
        <v>0.02</v>
      </c>
      <c r="E2670" s="99">
        <v>59350</v>
      </c>
      <c r="F2670" s="99">
        <f t="shared" si="106"/>
        <v>1187</v>
      </c>
    </row>
    <row r="2671" spans="1:6" x14ac:dyDescent="0.2">
      <c r="B2671" s="40" t="s">
        <v>174</v>
      </c>
      <c r="C2671" s="25" t="s">
        <v>148</v>
      </c>
      <c r="D2671" s="39">
        <v>0.01</v>
      </c>
      <c r="E2671" s="99">
        <v>6510.35</v>
      </c>
      <c r="F2671" s="99">
        <f t="shared" si="106"/>
        <v>65.103500000000011</v>
      </c>
    </row>
    <row r="2672" spans="1:6" x14ac:dyDescent="0.2">
      <c r="B2672" s="40" t="s">
        <v>310</v>
      </c>
      <c r="C2672" s="25" t="s">
        <v>148</v>
      </c>
      <c r="D2672" s="39">
        <v>0.09</v>
      </c>
      <c r="E2672" s="99">
        <v>19531.050000000003</v>
      </c>
      <c r="F2672" s="99">
        <f t="shared" si="106"/>
        <v>1757.7945000000002</v>
      </c>
    </row>
    <row r="2673" spans="1:10" x14ac:dyDescent="0.2">
      <c r="B2673" s="40" t="s">
        <v>177</v>
      </c>
      <c r="C2673" s="25" t="s">
        <v>178</v>
      </c>
      <c r="D2673" s="39">
        <v>0.02</v>
      </c>
      <c r="E2673" s="99">
        <v>1065</v>
      </c>
      <c r="F2673" s="99">
        <f t="shared" si="106"/>
        <v>21.3</v>
      </c>
    </row>
    <row r="2674" spans="1:10" x14ac:dyDescent="0.2">
      <c r="A2674" s="2"/>
      <c r="B2674" s="14" t="s">
        <v>151</v>
      </c>
      <c r="C2674" s="15"/>
      <c r="D2674" s="15"/>
      <c r="E2674" s="16"/>
      <c r="F2674" s="17">
        <f>SUM(F2665:F2673)</f>
        <v>3347.63</v>
      </c>
    </row>
    <row r="2676" spans="1:10" ht="15" x14ac:dyDescent="0.25">
      <c r="A2676" s="2">
        <v>285</v>
      </c>
      <c r="B2676" s="3" t="s">
        <v>1028</v>
      </c>
      <c r="C2676" s="4" t="s">
        <v>139</v>
      </c>
      <c r="D2676" s="3" t="s">
        <v>142</v>
      </c>
      <c r="E2676" s="101"/>
      <c r="F2676" s="94"/>
    </row>
    <row r="2677" spans="1:10" x14ac:dyDescent="0.2">
      <c r="B2677" s="24" t="s">
        <v>172</v>
      </c>
      <c r="C2677" s="10" t="s">
        <v>142</v>
      </c>
      <c r="D2677" s="10" t="s">
        <v>135</v>
      </c>
      <c r="E2677" s="11" t="s">
        <v>136</v>
      </c>
      <c r="F2677" s="11" t="s">
        <v>137</v>
      </c>
    </row>
    <row r="2678" spans="1:10" ht="15" x14ac:dyDescent="0.25">
      <c r="B2678" s="24" t="s">
        <v>1029</v>
      </c>
      <c r="C2678" s="25" t="s">
        <v>142</v>
      </c>
      <c r="D2678" s="26">
        <v>1</v>
      </c>
      <c r="E2678" s="99">
        <v>41400</v>
      </c>
      <c r="F2678" s="94">
        <f>D2678*E2678</f>
        <v>41400</v>
      </c>
    </row>
    <row r="2679" spans="1:10" ht="15" x14ac:dyDescent="0.25">
      <c r="B2679" s="24" t="s">
        <v>222</v>
      </c>
      <c r="C2679" s="25" t="s">
        <v>148</v>
      </c>
      <c r="D2679" s="26">
        <v>3</v>
      </c>
      <c r="E2679" s="99">
        <v>19531.050000000003</v>
      </c>
      <c r="F2679" s="94">
        <f>D2679*E2679</f>
        <v>58593.150000000009</v>
      </c>
    </row>
    <row r="2680" spans="1:10" ht="15" x14ac:dyDescent="0.25">
      <c r="B2680" s="24" t="s">
        <v>177</v>
      </c>
      <c r="C2680" s="25" t="s">
        <v>178</v>
      </c>
      <c r="D2680" s="26">
        <v>0.6</v>
      </c>
      <c r="E2680" s="99">
        <v>1065</v>
      </c>
      <c r="F2680" s="94">
        <f>D2680*E2680</f>
        <v>639</v>
      </c>
    </row>
    <row r="2681" spans="1:10" x14ac:dyDescent="0.2">
      <c r="A2681" s="2"/>
      <c r="B2681" s="14" t="s">
        <v>151</v>
      </c>
      <c r="C2681" s="15"/>
      <c r="D2681" s="15"/>
      <c r="E2681" s="16"/>
      <c r="F2681" s="17">
        <f>SUM(F2678:F2680)</f>
        <v>100632.15000000001</v>
      </c>
    </row>
    <row r="2683" spans="1:10" ht="15" x14ac:dyDescent="0.25">
      <c r="A2683" s="2">
        <v>286</v>
      </c>
      <c r="B2683" s="3" t="s">
        <v>1030</v>
      </c>
      <c r="C2683" s="4" t="s">
        <v>139</v>
      </c>
      <c r="D2683" s="3" t="s">
        <v>6</v>
      </c>
      <c r="E2683" s="101"/>
      <c r="F2683" s="94"/>
    </row>
    <row r="2684" spans="1:10" x14ac:dyDescent="0.2">
      <c r="B2684" s="24" t="s">
        <v>172</v>
      </c>
      <c r="C2684" s="10" t="s">
        <v>142</v>
      </c>
      <c r="D2684" s="10" t="s">
        <v>135</v>
      </c>
      <c r="E2684" s="11" t="s">
        <v>136</v>
      </c>
      <c r="F2684" s="11" t="s">
        <v>137</v>
      </c>
      <c r="J2684" s="7">
        <f ca="1">+J2684</f>
        <v>0</v>
      </c>
    </row>
    <row r="2685" spans="1:10" ht="15" x14ac:dyDescent="0.25">
      <c r="B2685" s="24" t="s">
        <v>174</v>
      </c>
      <c r="C2685" s="25" t="s">
        <v>148</v>
      </c>
      <c r="D2685" s="26">
        <v>1</v>
      </c>
      <c r="E2685" s="99">
        <v>13020.7</v>
      </c>
      <c r="F2685" s="94">
        <f>D2685*E2685</f>
        <v>13020.7</v>
      </c>
    </row>
    <row r="2686" spans="1:10" ht="15" x14ac:dyDescent="0.25">
      <c r="B2686" s="7" t="s">
        <v>154</v>
      </c>
      <c r="C2686" s="10" t="s">
        <v>155</v>
      </c>
      <c r="D2686" s="25">
        <v>3.5000000000000003E-2</v>
      </c>
      <c r="E2686" s="11">
        <v>25000</v>
      </c>
      <c r="F2686" s="94">
        <f>D2686*E2686</f>
        <v>875.00000000000011</v>
      </c>
    </row>
    <row r="2687" spans="1:10" ht="15" x14ac:dyDescent="0.25">
      <c r="B2687" s="24" t="s">
        <v>175</v>
      </c>
      <c r="C2687" s="25" t="s">
        <v>176</v>
      </c>
      <c r="D2687" s="26">
        <v>0.08</v>
      </c>
      <c r="E2687" s="99">
        <v>85000</v>
      </c>
      <c r="F2687" s="94">
        <f>D2687*E2687</f>
        <v>6800</v>
      </c>
    </row>
    <row r="2688" spans="1:10" ht="15" x14ac:dyDescent="0.25">
      <c r="B2688" s="24" t="s">
        <v>161</v>
      </c>
      <c r="C2688" s="25" t="s">
        <v>162</v>
      </c>
      <c r="D2688" s="26">
        <v>1</v>
      </c>
      <c r="E2688" s="11">
        <v>1600</v>
      </c>
      <c r="F2688" s="94">
        <f>D2688*E2688</f>
        <v>1600</v>
      </c>
    </row>
    <row r="2689" spans="1:6" ht="15" x14ac:dyDescent="0.25">
      <c r="B2689" s="24" t="s">
        <v>177</v>
      </c>
      <c r="C2689" s="25" t="s">
        <v>178</v>
      </c>
      <c r="D2689" s="26">
        <v>6.4000000000000001E-2</v>
      </c>
      <c r="E2689" s="99">
        <v>1065</v>
      </c>
      <c r="F2689" s="94">
        <f>D2689*E2689</f>
        <v>68.16</v>
      </c>
    </row>
    <row r="2690" spans="1:6" x14ac:dyDescent="0.2">
      <c r="A2690" s="2"/>
      <c r="B2690" s="14" t="s">
        <v>151</v>
      </c>
      <c r="C2690" s="15"/>
      <c r="D2690" s="15"/>
      <c r="E2690" s="16"/>
      <c r="F2690" s="17">
        <f>SUM(F2685:F2689)</f>
        <v>22363.86</v>
      </c>
    </row>
    <row r="2691" spans="1:6" x14ac:dyDescent="0.2">
      <c r="B2691" s="14"/>
      <c r="C2691" s="15"/>
      <c r="D2691" s="15"/>
      <c r="E2691" s="16"/>
      <c r="F2691" s="17"/>
    </row>
    <row r="2692" spans="1:6" ht="15" x14ac:dyDescent="0.25">
      <c r="A2692" s="2">
        <v>287</v>
      </c>
      <c r="B2692" s="3" t="s">
        <v>1031</v>
      </c>
      <c r="C2692" s="4" t="s">
        <v>669</v>
      </c>
      <c r="D2692" s="3" t="s">
        <v>388</v>
      </c>
      <c r="E2692" s="101"/>
      <c r="F2692" s="94"/>
    </row>
    <row r="2693" spans="1:6" x14ac:dyDescent="0.2">
      <c r="B2693" s="24" t="s">
        <v>172</v>
      </c>
      <c r="C2693" s="10" t="s">
        <v>142</v>
      </c>
      <c r="D2693" s="10" t="s">
        <v>135</v>
      </c>
      <c r="E2693" s="11" t="s">
        <v>136</v>
      </c>
      <c r="F2693" s="11" t="s">
        <v>137</v>
      </c>
    </row>
    <row r="2694" spans="1:6" ht="15" x14ac:dyDescent="0.25">
      <c r="B2694" s="24" t="s">
        <v>177</v>
      </c>
      <c r="C2694" s="24" t="s">
        <v>178</v>
      </c>
      <c r="D2694" s="98">
        <v>0.02</v>
      </c>
      <c r="E2694" s="104">
        <v>1065</v>
      </c>
      <c r="F2694" s="94">
        <f>D2694*E2694</f>
        <v>21.3</v>
      </c>
    </row>
    <row r="2695" spans="1:6" ht="15" x14ac:dyDescent="0.25">
      <c r="B2695" s="24" t="s">
        <v>494</v>
      </c>
      <c r="C2695" s="24" t="s">
        <v>388</v>
      </c>
      <c r="D2695" s="98">
        <v>1</v>
      </c>
      <c r="E2695" s="101">
        <v>187.00000000000003</v>
      </c>
      <c r="F2695" s="94">
        <f>D2695*E2695</f>
        <v>187.00000000000003</v>
      </c>
    </row>
    <row r="2696" spans="1:6" ht="15" x14ac:dyDescent="0.25">
      <c r="B2696" s="24" t="s">
        <v>1032</v>
      </c>
      <c r="C2696" s="24" t="s">
        <v>388</v>
      </c>
      <c r="D2696" s="98">
        <v>1</v>
      </c>
      <c r="E2696" s="101">
        <v>1100</v>
      </c>
      <c r="F2696" s="94">
        <f>D2696*E2696</f>
        <v>1100</v>
      </c>
    </row>
    <row r="2697" spans="1:6" x14ac:dyDescent="0.2">
      <c r="A2697" s="2"/>
      <c r="B2697" s="14" t="s">
        <v>151</v>
      </c>
      <c r="C2697" s="15"/>
      <c r="D2697" s="15"/>
      <c r="E2697" s="16"/>
      <c r="F2697" s="17">
        <f>SUM(F2695:F2696)</f>
        <v>1287</v>
      </c>
    </row>
    <row r="2699" spans="1:6" ht="15" x14ac:dyDescent="0.25">
      <c r="A2699" s="2">
        <v>288</v>
      </c>
      <c r="B2699" s="3" t="s">
        <v>1033</v>
      </c>
      <c r="C2699" s="4" t="s">
        <v>669</v>
      </c>
      <c r="D2699" s="3" t="s">
        <v>6</v>
      </c>
      <c r="E2699" s="101"/>
      <c r="F2699" s="94"/>
    </row>
    <row r="2700" spans="1:6" x14ac:dyDescent="0.2">
      <c r="B2700" s="24" t="s">
        <v>172</v>
      </c>
      <c r="C2700" s="10" t="s">
        <v>142</v>
      </c>
      <c r="D2700" s="10" t="s">
        <v>135</v>
      </c>
      <c r="E2700" s="11" t="s">
        <v>136</v>
      </c>
      <c r="F2700" s="11" t="s">
        <v>137</v>
      </c>
    </row>
    <row r="2701" spans="1:6" ht="15" x14ac:dyDescent="0.25">
      <c r="B2701" s="24" t="s">
        <v>177</v>
      </c>
      <c r="C2701" s="25" t="s">
        <v>178</v>
      </c>
      <c r="D2701" s="26">
        <v>0.05</v>
      </c>
      <c r="E2701" s="27">
        <v>1065</v>
      </c>
      <c r="F2701" s="28">
        <v>53.25</v>
      </c>
    </row>
    <row r="2702" spans="1:6" ht="15" x14ac:dyDescent="0.25">
      <c r="B2702" s="24" t="s">
        <v>161</v>
      </c>
      <c r="C2702" s="25" t="s">
        <v>162</v>
      </c>
      <c r="D2702" s="26">
        <v>1</v>
      </c>
      <c r="E2702" s="27">
        <v>1200</v>
      </c>
      <c r="F2702" s="28">
        <v>1200</v>
      </c>
    </row>
    <row r="2703" spans="1:6" ht="15" x14ac:dyDescent="0.25">
      <c r="B2703" s="24" t="s">
        <v>1034</v>
      </c>
      <c r="C2703" s="25" t="s">
        <v>388</v>
      </c>
      <c r="D2703" s="26">
        <v>1</v>
      </c>
      <c r="E2703" s="27">
        <v>10000</v>
      </c>
      <c r="F2703" s="28">
        <v>10000</v>
      </c>
    </row>
    <row r="2704" spans="1:6" ht="15" x14ac:dyDescent="0.25">
      <c r="B2704" s="40" t="s">
        <v>1035</v>
      </c>
      <c r="C2704" s="25" t="s">
        <v>148</v>
      </c>
      <c r="D2704" s="26">
        <v>2.2000000000000002</v>
      </c>
      <c r="E2704" s="27">
        <v>19531.050000000003</v>
      </c>
      <c r="F2704" s="28">
        <v>40574.435000000005</v>
      </c>
    </row>
    <row r="2705" spans="1:6" ht="15" x14ac:dyDescent="0.25">
      <c r="B2705" s="40" t="s">
        <v>1036</v>
      </c>
      <c r="C2705" s="25" t="s">
        <v>155</v>
      </c>
      <c r="D2705" s="26">
        <v>3.5000000000000003E-2</v>
      </c>
      <c r="E2705" s="27">
        <v>306386</v>
      </c>
      <c r="F2705" s="28">
        <v>10723.51</v>
      </c>
    </row>
    <row r="2706" spans="1:6" ht="15" x14ac:dyDescent="0.25">
      <c r="B2706" s="24" t="s">
        <v>1037</v>
      </c>
      <c r="C2706" s="25" t="s">
        <v>140</v>
      </c>
      <c r="D2706" s="26">
        <v>2.34375</v>
      </c>
      <c r="E2706" s="27">
        <v>18851</v>
      </c>
      <c r="F2706" s="28">
        <v>44182.03125</v>
      </c>
    </row>
    <row r="2707" spans="1:6" x14ac:dyDescent="0.2">
      <c r="B2707" s="14" t="s">
        <v>151</v>
      </c>
      <c r="C2707" s="15"/>
      <c r="D2707" s="15"/>
      <c r="E2707" s="16"/>
      <c r="F2707" s="17">
        <v>106733.22625000001</v>
      </c>
    </row>
    <row r="2708" spans="1:6" x14ac:dyDescent="0.2">
      <c r="A2708" s="2"/>
    </row>
    <row r="2710" spans="1:6" x14ac:dyDescent="0.2">
      <c r="A2710" s="2">
        <v>289</v>
      </c>
      <c r="B2710" s="3" t="s">
        <v>1038</v>
      </c>
      <c r="C2710" s="4" t="s">
        <v>139</v>
      </c>
      <c r="D2710" s="3" t="s">
        <v>6</v>
      </c>
    </row>
    <row r="2711" spans="1:6" x14ac:dyDescent="0.2">
      <c r="B2711" s="7" t="s">
        <v>172</v>
      </c>
      <c r="C2711" s="10" t="s">
        <v>142</v>
      </c>
      <c r="D2711" s="10" t="s">
        <v>135</v>
      </c>
      <c r="E2711" s="11" t="s">
        <v>136</v>
      </c>
      <c r="F2711" s="11" t="s">
        <v>137</v>
      </c>
    </row>
    <row r="2712" spans="1:6" x14ac:dyDescent="0.2">
      <c r="B2712" s="7" t="s">
        <v>1039</v>
      </c>
      <c r="C2712" s="10" t="s">
        <v>142</v>
      </c>
      <c r="D2712" s="12">
        <f>0.83*1.02</f>
        <v>0.84660000000000002</v>
      </c>
      <c r="E2712" s="11">
        <v>5060</v>
      </c>
      <c r="F2712" s="11">
        <f t="shared" ref="F2712:F2717" si="107">+D2712*E2712</f>
        <v>4283.7960000000003</v>
      </c>
    </row>
    <row r="2713" spans="1:6" x14ac:dyDescent="0.2">
      <c r="B2713" s="7" t="s">
        <v>1040</v>
      </c>
      <c r="C2713" s="10" t="s">
        <v>489</v>
      </c>
      <c r="D2713" s="12">
        <v>0.05</v>
      </c>
      <c r="E2713" s="11">
        <v>2530</v>
      </c>
      <c r="F2713" s="11">
        <f t="shared" si="107"/>
        <v>126.5</v>
      </c>
    </row>
    <row r="2714" spans="1:6" x14ac:dyDescent="0.2">
      <c r="B2714" s="7" t="s">
        <v>269</v>
      </c>
      <c r="C2714" s="10" t="s">
        <v>155</v>
      </c>
      <c r="D2714" s="12">
        <f>0.035*1.05</f>
        <v>3.6750000000000005E-2</v>
      </c>
      <c r="E2714" s="11">
        <v>392045</v>
      </c>
      <c r="F2714" s="11">
        <f t="shared" si="107"/>
        <v>14407.653750000001</v>
      </c>
    </row>
    <row r="2715" spans="1:6" x14ac:dyDescent="0.2">
      <c r="B2715" s="7" t="s">
        <v>270</v>
      </c>
      <c r="C2715" s="10" t="s">
        <v>148</v>
      </c>
      <c r="D2715" s="12">
        <v>0.3</v>
      </c>
      <c r="E2715" s="11">
        <v>19531.050000000003</v>
      </c>
      <c r="F2715" s="11">
        <f t="shared" si="107"/>
        <v>5859.3150000000005</v>
      </c>
    </row>
    <row r="2716" spans="1:6" x14ac:dyDescent="0.2">
      <c r="B2716" s="7" t="s">
        <v>177</v>
      </c>
      <c r="C2716" s="10" t="s">
        <v>178</v>
      </c>
      <c r="D2716" s="12">
        <v>0.03</v>
      </c>
      <c r="E2716" s="11">
        <v>1065</v>
      </c>
      <c r="F2716" s="11">
        <f t="shared" si="107"/>
        <v>31.95</v>
      </c>
    </row>
    <row r="2717" spans="1:6" x14ac:dyDescent="0.2">
      <c r="A2717" s="2"/>
      <c r="B2717" s="7" t="s">
        <v>161</v>
      </c>
      <c r="C2717" s="10" t="s">
        <v>162</v>
      </c>
      <c r="D2717" s="12">
        <v>0.1</v>
      </c>
      <c r="E2717" s="11">
        <v>1200</v>
      </c>
      <c r="F2717" s="11">
        <f t="shared" si="107"/>
        <v>120</v>
      </c>
    </row>
    <row r="2718" spans="1:6" x14ac:dyDescent="0.2">
      <c r="A2718" s="2"/>
      <c r="B2718" s="14" t="s">
        <v>151</v>
      </c>
      <c r="C2718" s="15"/>
      <c r="D2718" s="15"/>
      <c r="E2718" s="16"/>
      <c r="F2718" s="17">
        <f>+SUM(F2712:F2717)</f>
        <v>24829.214750000003</v>
      </c>
    </row>
    <row r="2719" spans="1:6" ht="15" x14ac:dyDescent="0.25">
      <c r="B2719" s="3"/>
      <c r="C2719" s="4"/>
      <c r="D2719" s="3"/>
      <c r="E2719" s="101"/>
      <c r="F2719" s="94"/>
    </row>
    <row r="2720" spans="1:6" x14ac:dyDescent="0.2">
      <c r="A2720" s="2">
        <v>290</v>
      </c>
      <c r="B2720" s="3" t="s">
        <v>1041</v>
      </c>
      <c r="C2720" s="4" t="s">
        <v>139</v>
      </c>
      <c r="D2720" s="3" t="s">
        <v>6</v>
      </c>
      <c r="E2720" s="5"/>
      <c r="F2720" s="6"/>
    </row>
    <row r="2721" spans="1:6" x14ac:dyDescent="0.2">
      <c r="B2721" s="10" t="s">
        <v>141</v>
      </c>
      <c r="C2721" s="10" t="s">
        <v>142</v>
      </c>
      <c r="D2721" s="10" t="s">
        <v>135</v>
      </c>
      <c r="E2721" s="11" t="s">
        <v>136</v>
      </c>
      <c r="F2721" s="11" t="s">
        <v>137</v>
      </c>
    </row>
    <row r="2722" spans="1:6" x14ac:dyDescent="0.2">
      <c r="B2722" s="7" t="s">
        <v>286</v>
      </c>
      <c r="C2722" s="10" t="s">
        <v>287</v>
      </c>
      <c r="D2722" s="12">
        <v>3.5000000000000003E-2</v>
      </c>
      <c r="E2722" s="11">
        <v>10</v>
      </c>
      <c r="F2722" s="11">
        <f>D2722*E2722</f>
        <v>0.35000000000000003</v>
      </c>
    </row>
    <row r="2723" spans="1:6" x14ac:dyDescent="0.2">
      <c r="B2723" s="7" t="s">
        <v>305</v>
      </c>
      <c r="C2723" s="10" t="s">
        <v>306</v>
      </c>
      <c r="D2723" s="12">
        <v>0.05</v>
      </c>
      <c r="E2723" s="11">
        <v>50000</v>
      </c>
      <c r="F2723" s="11">
        <f>D2723*E2723</f>
        <v>2500</v>
      </c>
    </row>
    <row r="2724" spans="1:6" x14ac:dyDescent="0.2">
      <c r="B2724" s="7" t="s">
        <v>307</v>
      </c>
      <c r="C2724" s="10" t="s">
        <v>148</v>
      </c>
      <c r="D2724" s="12">
        <v>0.25</v>
      </c>
      <c r="E2724" s="11">
        <v>19531.050000000003</v>
      </c>
      <c r="F2724" s="11">
        <f>D2724*E2724</f>
        <v>4882.7625000000007</v>
      </c>
    </row>
    <row r="2725" spans="1:6" x14ac:dyDescent="0.2">
      <c r="B2725" s="7" t="s">
        <v>149</v>
      </c>
      <c r="C2725" s="10" t="s">
        <v>150</v>
      </c>
      <c r="D2725" s="12"/>
      <c r="F2725" s="11">
        <f>0.05*F2724</f>
        <v>244.13812500000006</v>
      </c>
    </row>
    <row r="2726" spans="1:6" x14ac:dyDescent="0.2">
      <c r="B2726" s="7" t="s">
        <v>1042</v>
      </c>
      <c r="C2726" s="10" t="s">
        <v>162</v>
      </c>
      <c r="D2726" s="12">
        <v>1</v>
      </c>
      <c r="E2726" s="11">
        <v>1600</v>
      </c>
      <c r="F2726" s="11">
        <f>D2726*E2726</f>
        <v>1600</v>
      </c>
    </row>
    <row r="2727" spans="1:6" x14ac:dyDescent="0.2">
      <c r="A2727" s="13"/>
      <c r="B2727" s="40" t="s">
        <v>311</v>
      </c>
      <c r="C2727" s="25" t="s">
        <v>6</v>
      </c>
      <c r="D2727" s="39">
        <v>0.1</v>
      </c>
      <c r="E2727" s="27">
        <v>5112</v>
      </c>
      <c r="F2727" s="27">
        <f>D2727*E2727</f>
        <v>511.20000000000005</v>
      </c>
    </row>
    <row r="2728" spans="1:6" x14ac:dyDescent="0.2">
      <c r="B2728" s="40" t="s">
        <v>312</v>
      </c>
      <c r="C2728" s="25" t="s">
        <v>6</v>
      </c>
      <c r="D2728" s="39">
        <v>2.5000000000000001E-2</v>
      </c>
      <c r="E2728" s="27">
        <v>21546</v>
      </c>
      <c r="F2728" s="27">
        <f>D2728*E2728</f>
        <v>538.65</v>
      </c>
    </row>
    <row r="2729" spans="1:6" x14ac:dyDescent="0.2">
      <c r="A2729" s="2"/>
      <c r="B2729" s="14" t="s">
        <v>151</v>
      </c>
      <c r="C2729" s="29"/>
      <c r="D2729" s="30"/>
      <c r="E2729" s="31"/>
      <c r="F2729" s="42">
        <f>SUM(F2722:F2728)</f>
        <v>10277.100625000001</v>
      </c>
    </row>
    <row r="2731" spans="1:6" x14ac:dyDescent="0.2">
      <c r="A2731" s="2">
        <v>291</v>
      </c>
      <c r="B2731" s="3" t="s">
        <v>1043</v>
      </c>
      <c r="C2731" s="4" t="s">
        <v>139</v>
      </c>
      <c r="D2731" s="3" t="s">
        <v>140</v>
      </c>
      <c r="E2731" s="5"/>
      <c r="F2731" s="6"/>
    </row>
    <row r="2732" spans="1:6" x14ac:dyDescent="0.2">
      <c r="B2732" s="10" t="s">
        <v>141</v>
      </c>
      <c r="C2732" s="10" t="s">
        <v>142</v>
      </c>
      <c r="D2732" s="10" t="s">
        <v>135</v>
      </c>
      <c r="E2732" s="11" t="s">
        <v>136</v>
      </c>
      <c r="F2732" s="11" t="s">
        <v>137</v>
      </c>
    </row>
    <row r="2733" spans="1:6" x14ac:dyDescent="0.2">
      <c r="B2733" s="7" t="s">
        <v>286</v>
      </c>
      <c r="C2733" s="10" t="s">
        <v>287</v>
      </c>
      <c r="D2733" s="12">
        <v>3.5000000000000003E-2</v>
      </c>
      <c r="E2733" s="11">
        <v>10</v>
      </c>
      <c r="F2733" s="11">
        <f>D2733*E2733</f>
        <v>0.35000000000000003</v>
      </c>
    </row>
    <row r="2734" spans="1:6" x14ac:dyDescent="0.2">
      <c r="B2734" s="7" t="s">
        <v>305</v>
      </c>
      <c r="C2734" s="10" t="s">
        <v>306</v>
      </c>
      <c r="D2734" s="12">
        <v>0.03</v>
      </c>
      <c r="E2734" s="11">
        <v>50000</v>
      </c>
      <c r="F2734" s="11">
        <f>D2734*E2734</f>
        <v>1500</v>
      </c>
    </row>
    <row r="2735" spans="1:6" x14ac:dyDescent="0.2">
      <c r="B2735" s="7" t="s">
        <v>307</v>
      </c>
      <c r="C2735" s="10" t="s">
        <v>148</v>
      </c>
      <c r="D2735" s="12">
        <f>0.25*0.5</f>
        <v>0.125</v>
      </c>
      <c r="E2735" s="11">
        <v>19531.050000000003</v>
      </c>
      <c r="F2735" s="11">
        <f>D2735*E2735</f>
        <v>2441.3812500000004</v>
      </c>
    </row>
    <row r="2736" spans="1:6" x14ac:dyDescent="0.2">
      <c r="A2736" s="13"/>
      <c r="B2736" s="7" t="s">
        <v>149</v>
      </c>
      <c r="C2736" s="10" t="s">
        <v>150</v>
      </c>
      <c r="D2736" s="12"/>
      <c r="F2736" s="11">
        <f>0.05*F2735</f>
        <v>122.06906250000003</v>
      </c>
    </row>
    <row r="2737" spans="1:6" x14ac:dyDescent="0.2">
      <c r="B2737" s="7" t="s">
        <v>182</v>
      </c>
      <c r="C2737" s="10" t="s">
        <v>162</v>
      </c>
      <c r="D2737" s="12">
        <v>1</v>
      </c>
      <c r="E2737" s="11">
        <v>1600</v>
      </c>
      <c r="F2737" s="11">
        <f>D2737*E2737</f>
        <v>1600</v>
      </c>
    </row>
    <row r="2738" spans="1:6" x14ac:dyDescent="0.2">
      <c r="A2738" s="2"/>
      <c r="B2738" s="14" t="s">
        <v>151</v>
      </c>
      <c r="C2738" s="15"/>
      <c r="D2738" s="15"/>
      <c r="E2738" s="16"/>
      <c r="F2738" s="17">
        <f>SUM(F2733:F2737)</f>
        <v>5663.8003125000005</v>
      </c>
    </row>
    <row r="2740" spans="1:6" x14ac:dyDescent="0.2">
      <c r="A2740" s="2">
        <v>292</v>
      </c>
      <c r="B2740" s="3" t="s">
        <v>1044</v>
      </c>
      <c r="C2740" s="4" t="s">
        <v>139</v>
      </c>
      <c r="D2740" s="3" t="s">
        <v>6</v>
      </c>
    </row>
    <row r="2741" spans="1:6" x14ac:dyDescent="0.2">
      <c r="B2741" s="24" t="s">
        <v>172</v>
      </c>
      <c r="C2741" s="10" t="s">
        <v>142</v>
      </c>
      <c r="D2741" s="10" t="s">
        <v>135</v>
      </c>
      <c r="E2741" s="11" t="s">
        <v>136</v>
      </c>
      <c r="F2741" s="11" t="s">
        <v>137</v>
      </c>
    </row>
    <row r="2742" spans="1:6" x14ac:dyDescent="0.2">
      <c r="B2742" s="24" t="s">
        <v>418</v>
      </c>
      <c r="C2742" s="25" t="s">
        <v>268</v>
      </c>
      <c r="D2742" s="26">
        <v>1.3</v>
      </c>
      <c r="E2742" s="11">
        <v>488</v>
      </c>
      <c r="F2742" s="11">
        <f>+D2742*E2742</f>
        <v>634.4</v>
      </c>
    </row>
    <row r="2743" spans="1:6" x14ac:dyDescent="0.2">
      <c r="A2743" s="24"/>
      <c r="B2743" s="24" t="s">
        <v>1045</v>
      </c>
      <c r="C2743" s="25" t="s">
        <v>6</v>
      </c>
      <c r="D2743" s="26">
        <v>1</v>
      </c>
      <c r="E2743" s="11">
        <v>10450</v>
      </c>
      <c r="F2743" s="11">
        <f>+D2743*E2743</f>
        <v>10450</v>
      </c>
    </row>
    <row r="2744" spans="1:6" x14ac:dyDescent="0.2">
      <c r="B2744" s="24" t="s">
        <v>834</v>
      </c>
      <c r="C2744" s="25" t="s">
        <v>155</v>
      </c>
      <c r="D2744" s="26">
        <v>3.5000000000000003E-2</v>
      </c>
      <c r="E2744" s="11">
        <v>345761</v>
      </c>
      <c r="F2744" s="11">
        <f>+D2744*E2744</f>
        <v>12101.635000000002</v>
      </c>
    </row>
    <row r="2745" spans="1:6" x14ac:dyDescent="0.2">
      <c r="B2745" s="24" t="s">
        <v>270</v>
      </c>
      <c r="C2745" s="25" t="s">
        <v>148</v>
      </c>
      <c r="D2745" s="26">
        <v>0.8</v>
      </c>
      <c r="E2745" s="11">
        <v>19531.050000000003</v>
      </c>
      <c r="F2745" s="11">
        <f>+D2745*E2745</f>
        <v>15624.840000000004</v>
      </c>
    </row>
    <row r="2746" spans="1:6" x14ac:dyDescent="0.2">
      <c r="A2746" s="24"/>
      <c r="B2746" s="24" t="s">
        <v>177</v>
      </c>
      <c r="C2746" s="25" t="s">
        <v>178</v>
      </c>
      <c r="D2746" s="26">
        <v>0.05</v>
      </c>
      <c r="E2746" s="11">
        <v>1065</v>
      </c>
      <c r="F2746" s="11">
        <f>+D2746*E2746</f>
        <v>53.25</v>
      </c>
    </row>
    <row r="2747" spans="1:6" x14ac:dyDescent="0.2">
      <c r="A2747" s="2"/>
      <c r="B2747" s="14" t="s">
        <v>151</v>
      </c>
      <c r="C2747" s="15"/>
      <c r="D2747" s="15"/>
      <c r="F2747" s="17">
        <f>+SUM(F2742:F2746)</f>
        <v>38864.125000000007</v>
      </c>
    </row>
    <row r="2748" spans="1:6" x14ac:dyDescent="0.2">
      <c r="B2748" s="24"/>
      <c r="C2748" s="24"/>
      <c r="D2748" s="24"/>
    </row>
    <row r="2749" spans="1:6" x14ac:dyDescent="0.2">
      <c r="A2749" s="2">
        <v>293</v>
      </c>
      <c r="B2749" s="3" t="s">
        <v>1046</v>
      </c>
      <c r="C2749" s="4" t="s">
        <v>139</v>
      </c>
      <c r="D2749" s="3" t="s">
        <v>140</v>
      </c>
    </row>
    <row r="2750" spans="1:6" x14ac:dyDescent="0.2">
      <c r="B2750" s="24" t="s">
        <v>172</v>
      </c>
      <c r="C2750" s="24" t="s">
        <v>142</v>
      </c>
      <c r="D2750" s="98" t="s">
        <v>173</v>
      </c>
      <c r="E2750" s="11" t="s">
        <v>136</v>
      </c>
      <c r="F2750" s="11" t="s">
        <v>137</v>
      </c>
    </row>
    <row r="2751" spans="1:6" x14ac:dyDescent="0.2">
      <c r="B2751" s="24" t="s">
        <v>300</v>
      </c>
      <c r="C2751" s="24" t="s">
        <v>301</v>
      </c>
      <c r="D2751" s="98">
        <v>5.0000000000000001E-3</v>
      </c>
      <c r="E2751" s="11">
        <v>11</v>
      </c>
      <c r="F2751" s="11">
        <f>+D2751*E2751</f>
        <v>5.5E-2</v>
      </c>
    </row>
    <row r="2752" spans="1:6" x14ac:dyDescent="0.2">
      <c r="B2752" s="24" t="s">
        <v>1047</v>
      </c>
      <c r="C2752" s="24" t="s">
        <v>6</v>
      </c>
      <c r="D2752" s="98">
        <v>0.1</v>
      </c>
      <c r="E2752" s="11">
        <v>13805</v>
      </c>
      <c r="F2752" s="11">
        <f>+D2752*E2752</f>
        <v>1380.5</v>
      </c>
    </row>
    <row r="2753" spans="1:6" x14ac:dyDescent="0.2">
      <c r="B2753" s="24" t="s">
        <v>269</v>
      </c>
      <c r="C2753" s="24" t="s">
        <v>155</v>
      </c>
      <c r="D2753" s="98">
        <v>1E-3</v>
      </c>
      <c r="E2753" s="11">
        <v>392045</v>
      </c>
      <c r="F2753" s="11">
        <f>+D2753*E2753</f>
        <v>392.04500000000002</v>
      </c>
    </row>
    <row r="2754" spans="1:6" x14ac:dyDescent="0.2">
      <c r="B2754" s="24" t="s">
        <v>270</v>
      </c>
      <c r="C2754" s="24" t="s">
        <v>148</v>
      </c>
      <c r="D2754" s="98">
        <v>0.3</v>
      </c>
      <c r="E2754" s="11">
        <v>19531.050000000003</v>
      </c>
      <c r="F2754" s="11">
        <f>+D2754*E2754</f>
        <v>5859.3150000000005</v>
      </c>
    </row>
    <row r="2755" spans="1:6" x14ac:dyDescent="0.2">
      <c r="B2755" s="24" t="s">
        <v>177</v>
      </c>
      <c r="C2755" s="24" t="s">
        <v>178</v>
      </c>
      <c r="D2755" s="98">
        <v>0.03</v>
      </c>
      <c r="E2755" s="11">
        <v>1065</v>
      </c>
      <c r="F2755" s="11">
        <f>+D2755*E2755</f>
        <v>31.95</v>
      </c>
    </row>
    <row r="2756" spans="1:6" x14ac:dyDescent="0.2">
      <c r="B2756" s="14" t="s">
        <v>151</v>
      </c>
      <c r="C2756" s="15"/>
      <c r="D2756" s="15"/>
      <c r="F2756" s="17">
        <f>+SUM(F2751:F2755)</f>
        <v>7663.8650000000007</v>
      </c>
    </row>
    <row r="2758" spans="1:6" ht="15" x14ac:dyDescent="0.25">
      <c r="A2758" s="107">
        <v>294</v>
      </c>
      <c r="B2758" s="108" t="s">
        <v>1049</v>
      </c>
      <c r="C2758" s="109" t="s">
        <v>139</v>
      </c>
      <c r="D2758" s="108" t="s">
        <v>155</v>
      </c>
      <c r="E2758" s="110"/>
      <c r="F2758" s="94"/>
    </row>
    <row r="2759" spans="1:6" ht="15" x14ac:dyDescent="0.25">
      <c r="A2759" s="111"/>
      <c r="B2759" t="s">
        <v>172</v>
      </c>
      <c r="C2759" t="s">
        <v>142</v>
      </c>
      <c r="D2759" s="112" t="s">
        <v>173</v>
      </c>
      <c r="E2759" s="113" t="s">
        <v>136</v>
      </c>
      <c r="F2759" s="113" t="s">
        <v>137</v>
      </c>
    </row>
    <row r="2760" spans="1:6" ht="15" x14ac:dyDescent="0.25">
      <c r="A2760" s="111"/>
      <c r="B2760" t="s">
        <v>174</v>
      </c>
      <c r="C2760" t="s">
        <v>148</v>
      </c>
      <c r="D2760" s="112">
        <v>1.5</v>
      </c>
      <c r="E2760" s="114">
        <v>6510.35</v>
      </c>
      <c r="F2760" s="94">
        <f>D2760*E2760</f>
        <v>9765.5250000000015</v>
      </c>
    </row>
    <row r="2761" spans="1:6" ht="15" x14ac:dyDescent="0.25">
      <c r="A2761" s="111"/>
      <c r="B2761" t="s">
        <v>177</v>
      </c>
      <c r="C2761" t="s">
        <v>178</v>
      </c>
      <c r="D2761" s="112">
        <v>0.16800000000000001</v>
      </c>
      <c r="E2761" s="114">
        <v>1065</v>
      </c>
      <c r="F2761" s="94">
        <f>D2761*E2761</f>
        <v>178.92000000000002</v>
      </c>
    </row>
    <row r="2762" spans="1:6" x14ac:dyDescent="0.2">
      <c r="A2762" s="111"/>
      <c r="B2762" s="115" t="s">
        <v>151</v>
      </c>
      <c r="C2762" s="116"/>
      <c r="D2762" s="116"/>
      <c r="E2762" s="113"/>
      <c r="F2762" s="117">
        <f>+SUM(F2760:F2761)</f>
        <v>9944.4450000000015</v>
      </c>
    </row>
    <row r="2764" spans="1:6" ht="15" x14ac:dyDescent="0.25">
      <c r="A2764" s="107">
        <v>295</v>
      </c>
      <c r="B2764" s="108" t="s">
        <v>1050</v>
      </c>
      <c r="C2764" s="109" t="s">
        <v>139</v>
      </c>
      <c r="D2764" s="108" t="s">
        <v>950</v>
      </c>
      <c r="E2764"/>
      <c r="F2764" s="118"/>
    </row>
    <row r="2765" spans="1:6" ht="15" x14ac:dyDescent="0.25">
      <c r="A2765" s="111"/>
      <c r="B2765" s="119" t="s">
        <v>172</v>
      </c>
      <c r="C2765" t="s">
        <v>142</v>
      </c>
      <c r="D2765" s="112" t="s">
        <v>173</v>
      </c>
      <c r="E2765" s="113" t="s">
        <v>136</v>
      </c>
      <c r="F2765" s="113" t="s">
        <v>137</v>
      </c>
    </row>
    <row r="2766" spans="1:6" ht="15" x14ac:dyDescent="0.25">
      <c r="A2766" s="111"/>
      <c r="B2766" s="119" t="s">
        <v>300</v>
      </c>
      <c r="C2766" s="1" t="s">
        <v>301</v>
      </c>
      <c r="D2766" s="120">
        <v>1</v>
      </c>
      <c r="E2766" s="1">
        <v>11</v>
      </c>
      <c r="F2766" s="121">
        <f t="shared" ref="F2766:F2771" si="108">D2766*E2766</f>
        <v>11</v>
      </c>
    </row>
    <row r="2767" spans="1:6" ht="15" x14ac:dyDescent="0.25">
      <c r="A2767" s="111"/>
      <c r="B2767" s="119" t="s">
        <v>945</v>
      </c>
      <c r="C2767" s="1" t="s">
        <v>268</v>
      </c>
      <c r="D2767" s="120">
        <v>1</v>
      </c>
      <c r="E2767" s="1">
        <v>950</v>
      </c>
      <c r="F2767" s="121">
        <f t="shared" si="108"/>
        <v>950</v>
      </c>
    </row>
    <row r="2768" spans="1:6" ht="15" x14ac:dyDescent="0.25">
      <c r="A2768" s="111"/>
      <c r="B2768" s="119" t="s">
        <v>952</v>
      </c>
      <c r="C2768" s="1" t="s">
        <v>142</v>
      </c>
      <c r="D2768" s="120">
        <v>1</v>
      </c>
      <c r="E2768" s="121">
        <v>2250</v>
      </c>
      <c r="F2768" s="121">
        <f t="shared" si="108"/>
        <v>2250</v>
      </c>
    </row>
    <row r="2769" spans="1:6" ht="15" x14ac:dyDescent="0.25">
      <c r="A2769" s="111"/>
      <c r="B2769" s="119" t="s">
        <v>1051</v>
      </c>
      <c r="C2769" s="1" t="s">
        <v>950</v>
      </c>
      <c r="D2769" s="120">
        <v>1</v>
      </c>
      <c r="E2769" s="121">
        <v>205000</v>
      </c>
      <c r="F2769" s="121">
        <f t="shared" si="108"/>
        <v>205000</v>
      </c>
    </row>
    <row r="2770" spans="1:6" ht="15" x14ac:dyDescent="0.25">
      <c r="A2770" s="111"/>
      <c r="B2770" s="119" t="s">
        <v>642</v>
      </c>
      <c r="C2770" s="1" t="s">
        <v>148</v>
      </c>
      <c r="D2770" s="120">
        <v>1.3</v>
      </c>
      <c r="E2770" s="121">
        <v>19531.050000000003</v>
      </c>
      <c r="F2770" s="121">
        <f t="shared" si="108"/>
        <v>25390.365000000005</v>
      </c>
    </row>
    <row r="2771" spans="1:6" ht="15" x14ac:dyDescent="0.25">
      <c r="A2771" s="111"/>
      <c r="B2771" s="119" t="s">
        <v>177</v>
      </c>
      <c r="C2771" s="1" t="s">
        <v>178</v>
      </c>
      <c r="D2771" s="120">
        <v>0.01</v>
      </c>
      <c r="E2771" s="121">
        <v>1065</v>
      </c>
      <c r="F2771" s="121">
        <f t="shared" si="108"/>
        <v>10.65</v>
      </c>
    </row>
    <row r="2772" spans="1:6" x14ac:dyDescent="0.2">
      <c r="A2772" s="111"/>
      <c r="B2772" s="115" t="s">
        <v>151</v>
      </c>
      <c r="C2772" s="116"/>
      <c r="D2772" s="116"/>
      <c r="E2772" s="113"/>
      <c r="F2772" s="117">
        <f>+SUM(F2766:F2771)</f>
        <v>233612.01499999998</v>
      </c>
    </row>
    <row r="2774" spans="1:6" ht="15" x14ac:dyDescent="0.25">
      <c r="A2774" s="107">
        <v>296</v>
      </c>
      <c r="B2774" s="108" t="s">
        <v>1052</v>
      </c>
      <c r="C2774" s="109" t="s">
        <v>139</v>
      </c>
      <c r="D2774" s="108" t="s">
        <v>142</v>
      </c>
      <c r="E2774"/>
      <c r="F2774" s="118"/>
    </row>
    <row r="2775" spans="1:6" ht="15" x14ac:dyDescent="0.25">
      <c r="A2775" s="111"/>
      <c r="B2775" s="119" t="s">
        <v>172</v>
      </c>
      <c r="C2775" t="s">
        <v>142</v>
      </c>
      <c r="D2775" s="112" t="s">
        <v>173</v>
      </c>
      <c r="E2775" s="113" t="s">
        <v>136</v>
      </c>
      <c r="F2775" s="113" t="s">
        <v>137</v>
      </c>
    </row>
    <row r="2776" spans="1:6" ht="15" x14ac:dyDescent="0.25">
      <c r="A2776" s="111"/>
      <c r="B2776" s="119" t="s">
        <v>300</v>
      </c>
      <c r="C2776" s="1" t="s">
        <v>301</v>
      </c>
      <c r="D2776" s="120">
        <v>0.5</v>
      </c>
      <c r="E2776" s="1">
        <v>11</v>
      </c>
      <c r="F2776" s="121">
        <f>D2776*E2776</f>
        <v>5.5</v>
      </c>
    </row>
    <row r="2777" spans="1:6" ht="15" x14ac:dyDescent="0.25">
      <c r="A2777" s="111"/>
      <c r="B2777" s="119" t="s">
        <v>945</v>
      </c>
      <c r="C2777" s="1" t="s">
        <v>268</v>
      </c>
      <c r="D2777" s="120">
        <v>0.5</v>
      </c>
      <c r="E2777" s="1">
        <v>950</v>
      </c>
      <c r="F2777" s="121">
        <f>D2777*E2777</f>
        <v>475</v>
      </c>
    </row>
    <row r="2778" spans="1:6" ht="15" x14ac:dyDescent="0.25">
      <c r="A2778" s="111"/>
      <c r="B2778" s="119" t="s">
        <v>1053</v>
      </c>
      <c r="C2778" s="1" t="s">
        <v>142</v>
      </c>
      <c r="D2778" s="120">
        <v>1</v>
      </c>
      <c r="E2778" s="121">
        <v>46120</v>
      </c>
      <c r="F2778" s="121">
        <f>D2778*E2778</f>
        <v>46120</v>
      </c>
    </row>
    <row r="2779" spans="1:6" ht="15" x14ac:dyDescent="0.25">
      <c r="A2779" s="111"/>
      <c r="B2779" s="119" t="s">
        <v>642</v>
      </c>
      <c r="C2779" s="1" t="s">
        <v>148</v>
      </c>
      <c r="D2779" s="120">
        <v>1.25</v>
      </c>
      <c r="E2779" s="121">
        <v>19531.050000000003</v>
      </c>
      <c r="F2779" s="121">
        <f>D2779*E2779</f>
        <v>24413.812500000004</v>
      </c>
    </row>
    <row r="2780" spans="1:6" ht="15" x14ac:dyDescent="0.25">
      <c r="A2780" s="111"/>
      <c r="B2780" s="119" t="s">
        <v>177</v>
      </c>
      <c r="C2780" s="1" t="s">
        <v>178</v>
      </c>
      <c r="D2780" s="120">
        <v>0.01</v>
      </c>
      <c r="E2780" s="121">
        <v>1065</v>
      </c>
      <c r="F2780" s="121">
        <f>D2780*E2780</f>
        <v>10.65</v>
      </c>
    </row>
    <row r="2781" spans="1:6" x14ac:dyDescent="0.2">
      <c r="A2781" s="111"/>
      <c r="B2781" s="115" t="s">
        <v>151</v>
      </c>
      <c r="C2781" s="116"/>
      <c r="D2781" s="116"/>
      <c r="E2781" s="113"/>
      <c r="F2781" s="117">
        <f>+SUM(F2776:F2780)</f>
        <v>71024.962499999994</v>
      </c>
    </row>
    <row r="2783" spans="1:6" ht="15" x14ac:dyDescent="0.25">
      <c r="A2783" s="107">
        <v>297</v>
      </c>
      <c r="B2783" s="108" t="s">
        <v>1054</v>
      </c>
      <c r="C2783" s="109" t="s">
        <v>139</v>
      </c>
      <c r="D2783" s="108" t="s">
        <v>142</v>
      </c>
      <c r="E2783"/>
      <c r="F2783" s="118"/>
    </row>
    <row r="2784" spans="1:6" ht="15" x14ac:dyDescent="0.25">
      <c r="A2784" s="111"/>
      <c r="B2784" s="119" t="s">
        <v>172</v>
      </c>
      <c r="C2784" t="s">
        <v>142</v>
      </c>
      <c r="D2784" s="112" t="s">
        <v>173</v>
      </c>
      <c r="E2784" s="113" t="s">
        <v>136</v>
      </c>
      <c r="F2784" s="113" t="s">
        <v>137</v>
      </c>
    </row>
    <row r="2785" spans="1:6" ht="15" x14ac:dyDescent="0.25">
      <c r="A2785" s="111"/>
      <c r="B2785" s="119" t="s">
        <v>1055</v>
      </c>
      <c r="C2785" s="1" t="s">
        <v>142</v>
      </c>
      <c r="D2785" s="120">
        <v>1</v>
      </c>
      <c r="E2785" s="121">
        <v>32600</v>
      </c>
      <c r="F2785" s="121">
        <f>D2785*E2785</f>
        <v>32600</v>
      </c>
    </row>
    <row r="2786" spans="1:6" ht="15" x14ac:dyDescent="0.25">
      <c r="A2786" s="111"/>
      <c r="B2786" s="119" t="s">
        <v>1056</v>
      </c>
      <c r="C2786" s="1" t="s">
        <v>142</v>
      </c>
      <c r="D2786" s="120">
        <v>0.06</v>
      </c>
      <c r="E2786" s="1">
        <v>412</v>
      </c>
      <c r="F2786" s="121">
        <f>D2786*E2786</f>
        <v>24.72</v>
      </c>
    </row>
    <row r="2787" spans="1:6" ht="15" x14ac:dyDescent="0.25">
      <c r="A2787" s="111"/>
      <c r="B2787" s="119" t="s">
        <v>222</v>
      </c>
      <c r="C2787" s="1" t="s">
        <v>148</v>
      </c>
      <c r="D2787" s="120">
        <v>0.6</v>
      </c>
      <c r="E2787" s="121">
        <v>19531.050000000003</v>
      </c>
      <c r="F2787" s="121">
        <f>D2787*E2787</f>
        <v>11718.630000000001</v>
      </c>
    </row>
    <row r="2788" spans="1:6" ht="15" x14ac:dyDescent="0.25">
      <c r="A2788" s="111"/>
      <c r="B2788" s="119" t="s">
        <v>177</v>
      </c>
      <c r="C2788" s="1" t="s">
        <v>178</v>
      </c>
      <c r="D2788" s="120">
        <v>0.06</v>
      </c>
      <c r="E2788" s="121">
        <v>1065</v>
      </c>
      <c r="F2788" s="121">
        <f>D2788*E2788</f>
        <v>63.9</v>
      </c>
    </row>
    <row r="2789" spans="1:6" x14ac:dyDescent="0.2">
      <c r="A2789" s="111"/>
      <c r="B2789" s="115" t="s">
        <v>151</v>
      </c>
      <c r="C2789" s="116"/>
      <c r="D2789" s="116"/>
      <c r="E2789" s="113"/>
      <c r="F2789" s="117">
        <f>+SUM(F2784:F2788)</f>
        <v>44407.250000000007</v>
      </c>
    </row>
    <row r="2791" spans="1:6" x14ac:dyDescent="0.2">
      <c r="A2791" s="107">
        <v>298</v>
      </c>
      <c r="B2791" s="108" t="s">
        <v>1065</v>
      </c>
      <c r="C2791" s="109" t="s">
        <v>139</v>
      </c>
      <c r="D2791" s="108" t="s">
        <v>6</v>
      </c>
      <c r="E2791" s="123"/>
      <c r="F2791" s="124"/>
    </row>
    <row r="2792" spans="1:6" x14ac:dyDescent="0.2">
      <c r="A2792" s="111"/>
      <c r="B2792" s="125" t="s">
        <v>141</v>
      </c>
      <c r="C2792" s="125" t="s">
        <v>142</v>
      </c>
      <c r="D2792" s="125" t="s">
        <v>135</v>
      </c>
      <c r="E2792" s="113" t="s">
        <v>136</v>
      </c>
      <c r="F2792" s="113" t="s">
        <v>137</v>
      </c>
    </row>
    <row r="2793" spans="1:6" x14ac:dyDescent="0.2">
      <c r="A2793" s="111"/>
      <c r="B2793" s="111" t="s">
        <v>286</v>
      </c>
      <c r="C2793" s="125" t="s">
        <v>287</v>
      </c>
      <c r="D2793" s="126">
        <v>0.5</v>
      </c>
      <c r="E2793" s="113">
        <v>10</v>
      </c>
      <c r="F2793" s="113">
        <f>D2793*E2793</f>
        <v>5</v>
      </c>
    </row>
    <row r="2794" spans="1:6" x14ac:dyDescent="0.2">
      <c r="A2794" s="111"/>
      <c r="B2794" s="111" t="s">
        <v>322</v>
      </c>
      <c r="C2794" s="125" t="s">
        <v>290</v>
      </c>
      <c r="D2794" s="126">
        <v>0.2</v>
      </c>
      <c r="E2794" s="113">
        <v>1200</v>
      </c>
      <c r="F2794" s="113">
        <f>D2794*E2794</f>
        <v>240</v>
      </c>
    </row>
    <row r="2795" spans="1:6" x14ac:dyDescent="0.2">
      <c r="A2795" s="111"/>
      <c r="B2795" s="111" t="s">
        <v>323</v>
      </c>
      <c r="C2795" s="125" t="s">
        <v>148</v>
      </c>
      <c r="D2795" s="126">
        <v>0.125</v>
      </c>
      <c r="E2795" s="113">
        <v>13020.7</v>
      </c>
      <c r="F2795" s="113">
        <f>D2795*E2795</f>
        <v>1627.5875000000001</v>
      </c>
    </row>
    <row r="2796" spans="1:6" x14ac:dyDescent="0.2">
      <c r="A2796" s="111"/>
      <c r="B2796" s="111" t="s">
        <v>149</v>
      </c>
      <c r="C2796" s="125" t="s">
        <v>150</v>
      </c>
      <c r="D2796" s="126"/>
      <c r="E2796" s="113"/>
      <c r="F2796" s="113">
        <f>0.05*F2795</f>
        <v>81.37937500000001</v>
      </c>
    </row>
    <row r="2797" spans="1:6" x14ac:dyDescent="0.2">
      <c r="A2797" s="111"/>
      <c r="B2797" s="111" t="s">
        <v>1012</v>
      </c>
      <c r="C2797" s="125" t="s">
        <v>162</v>
      </c>
      <c r="D2797" s="126">
        <v>1</v>
      </c>
      <c r="E2797" s="113">
        <v>1600</v>
      </c>
      <c r="F2797" s="113">
        <f>D2797*E2797</f>
        <v>1600</v>
      </c>
    </row>
    <row r="2798" spans="1:6" x14ac:dyDescent="0.2">
      <c r="A2798" s="127"/>
      <c r="B2798" s="115" t="s">
        <v>151</v>
      </c>
      <c r="C2798" s="116"/>
      <c r="D2798" s="116"/>
      <c r="E2798" s="128"/>
      <c r="F2798" s="117">
        <f>SUM(F2793:F2797)</f>
        <v>3553.9668750000001</v>
      </c>
    </row>
    <row r="2800" spans="1:6" x14ac:dyDescent="0.2">
      <c r="A2800" s="107">
        <v>299</v>
      </c>
      <c r="B2800" s="108" t="s">
        <v>1066</v>
      </c>
      <c r="C2800" s="109" t="s">
        <v>139</v>
      </c>
      <c r="D2800" s="108" t="s">
        <v>6</v>
      </c>
      <c r="E2800" s="123"/>
      <c r="F2800" s="124"/>
    </row>
    <row r="2801" spans="1:6" x14ac:dyDescent="0.2">
      <c r="A2801" s="111"/>
      <c r="B2801" s="125" t="s">
        <v>141</v>
      </c>
      <c r="C2801" s="125" t="s">
        <v>142</v>
      </c>
      <c r="D2801" s="125" t="s">
        <v>135</v>
      </c>
      <c r="E2801" s="113" t="s">
        <v>136</v>
      </c>
      <c r="F2801" s="113" t="s">
        <v>137</v>
      </c>
    </row>
    <row r="2802" spans="1:6" x14ac:dyDescent="0.2">
      <c r="A2802" s="111"/>
      <c r="B2802" s="111" t="s">
        <v>286</v>
      </c>
      <c r="C2802" s="125" t="s">
        <v>287</v>
      </c>
      <c r="D2802" s="126">
        <v>3.5000000000000003E-2</v>
      </c>
      <c r="E2802" s="113">
        <v>10</v>
      </c>
      <c r="F2802" s="113">
        <f>D2802*E2802</f>
        <v>0.35000000000000003</v>
      </c>
    </row>
    <row r="2803" spans="1:6" x14ac:dyDescent="0.2">
      <c r="A2803" s="111"/>
      <c r="B2803" s="111" t="s">
        <v>1067</v>
      </c>
      <c r="C2803" s="125" t="s">
        <v>306</v>
      </c>
      <c r="D2803" s="126">
        <v>0.04</v>
      </c>
      <c r="E2803" s="113">
        <v>50000</v>
      </c>
      <c r="F2803" s="113">
        <f>D2803*E2803</f>
        <v>2000</v>
      </c>
    </row>
    <row r="2804" spans="1:6" x14ac:dyDescent="0.2">
      <c r="A2804" s="111"/>
      <c r="B2804" s="111" t="s">
        <v>307</v>
      </c>
      <c r="C2804" s="125" t="s">
        <v>148</v>
      </c>
      <c r="D2804" s="126">
        <v>0.2</v>
      </c>
      <c r="E2804" s="113">
        <v>13020.7</v>
      </c>
      <c r="F2804" s="113">
        <f>D2804*E2804</f>
        <v>2604.1400000000003</v>
      </c>
    </row>
    <row r="2805" spans="1:6" x14ac:dyDescent="0.2">
      <c r="A2805" s="111"/>
      <c r="B2805" s="111" t="s">
        <v>149</v>
      </c>
      <c r="C2805" s="125" t="s">
        <v>150</v>
      </c>
      <c r="D2805" s="126"/>
      <c r="E2805" s="113"/>
      <c r="F2805" s="113">
        <f>0.05*F2804</f>
        <v>130.20700000000002</v>
      </c>
    </row>
    <row r="2806" spans="1:6" x14ac:dyDescent="0.2">
      <c r="A2806" s="111"/>
      <c r="B2806" s="111" t="s">
        <v>1042</v>
      </c>
      <c r="C2806" s="125" t="s">
        <v>162</v>
      </c>
      <c r="D2806" s="126">
        <v>0.5</v>
      </c>
      <c r="E2806" s="113">
        <v>1600</v>
      </c>
      <c r="F2806" s="113">
        <f>D2806*E2806</f>
        <v>800</v>
      </c>
    </row>
    <row r="2807" spans="1:6" ht="15" x14ac:dyDescent="0.25">
      <c r="A2807" s="111"/>
      <c r="B2807" s="119" t="s">
        <v>311</v>
      </c>
      <c r="C2807" s="122" t="s">
        <v>6</v>
      </c>
      <c r="D2807" s="120">
        <v>0.1</v>
      </c>
      <c r="E2807" s="129">
        <v>5112</v>
      </c>
      <c r="F2807" s="129">
        <f>D2807*E2807</f>
        <v>511.20000000000005</v>
      </c>
    </row>
    <row r="2808" spans="1:6" x14ac:dyDescent="0.2">
      <c r="A2808" s="127"/>
      <c r="B2808" s="115" t="s">
        <v>151</v>
      </c>
      <c r="C2808" s="130"/>
      <c r="D2808" s="131"/>
      <c r="E2808" s="132"/>
      <c r="F2808" s="133">
        <f>SUM(F2802:F2807)</f>
        <v>6045.8969999999999</v>
      </c>
    </row>
    <row r="2810" spans="1:6" x14ac:dyDescent="0.2">
      <c r="A2810" s="107">
        <v>300</v>
      </c>
      <c r="B2810" s="134" t="s">
        <v>1068</v>
      </c>
      <c r="C2810" s="135" t="s">
        <v>139</v>
      </c>
      <c r="D2810" s="136" t="s">
        <v>140</v>
      </c>
      <c r="E2810" s="137"/>
      <c r="F2810" s="124"/>
    </row>
    <row r="2811" spans="1:6" ht="15" x14ac:dyDescent="0.25">
      <c r="A2811" s="111"/>
      <c r="B2811" t="s">
        <v>172</v>
      </c>
      <c r="C2811" s="125" t="s">
        <v>142</v>
      </c>
      <c r="D2811" s="125" t="s">
        <v>135</v>
      </c>
      <c r="E2811" s="113" t="s">
        <v>136</v>
      </c>
      <c r="F2811" s="113" t="s">
        <v>137</v>
      </c>
    </row>
    <row r="2812" spans="1:6" ht="15" x14ac:dyDescent="0.25">
      <c r="A2812" s="111"/>
      <c r="B2812" s="138" t="s">
        <v>820</v>
      </c>
      <c r="C2812" s="139" t="s">
        <v>821</v>
      </c>
      <c r="D2812" s="140">
        <v>0.2</v>
      </c>
      <c r="E2812" s="129">
        <v>2800</v>
      </c>
      <c r="F2812" s="28">
        <f>+D2812*E2812</f>
        <v>560</v>
      </c>
    </row>
    <row r="2813" spans="1:6" ht="15" x14ac:dyDescent="0.25">
      <c r="A2813" s="111"/>
      <c r="B2813" t="s">
        <v>822</v>
      </c>
      <c r="C2813" s="122" t="s">
        <v>150</v>
      </c>
      <c r="D2813" s="141">
        <v>0.1</v>
      </c>
      <c r="E2813" s="129">
        <v>6500</v>
      </c>
      <c r="F2813" s="28">
        <f>+D2813*E2813</f>
        <v>650</v>
      </c>
    </row>
    <row r="2814" spans="1:6" x14ac:dyDescent="0.2">
      <c r="A2814" s="111"/>
      <c r="B2814" s="111" t="s">
        <v>1042</v>
      </c>
      <c r="C2814" s="125" t="s">
        <v>162</v>
      </c>
      <c r="D2814" s="126">
        <v>0.5</v>
      </c>
      <c r="E2814" s="113">
        <v>1600</v>
      </c>
      <c r="F2814" s="113">
        <f>D2814*E2814</f>
        <v>800</v>
      </c>
    </row>
    <row r="2815" spans="1:6" ht="15" x14ac:dyDescent="0.25">
      <c r="A2815" s="111"/>
      <c r="B2815" t="s">
        <v>596</v>
      </c>
      <c r="C2815" s="122" t="s">
        <v>148</v>
      </c>
      <c r="D2815" s="141">
        <v>0.1</v>
      </c>
      <c r="E2815" s="129">
        <v>13020.7</v>
      </c>
      <c r="F2815" s="28">
        <f>+D2815*E2815</f>
        <v>1302.0700000000002</v>
      </c>
    </row>
    <row r="2816" spans="1:6" ht="15" x14ac:dyDescent="0.25">
      <c r="A2816" s="127"/>
      <c r="B2816" t="s">
        <v>177</v>
      </c>
      <c r="C2816" s="122" t="s">
        <v>178</v>
      </c>
      <c r="D2816" s="141"/>
      <c r="E2816" s="129"/>
      <c r="F2816" s="28">
        <f>+F2815*0.05</f>
        <v>65.103500000000011</v>
      </c>
    </row>
    <row r="2817" spans="1:6" x14ac:dyDescent="0.2">
      <c r="A2817" s="111"/>
      <c r="B2817" s="115" t="s">
        <v>151</v>
      </c>
      <c r="C2817" s="130"/>
      <c r="D2817" s="131"/>
      <c r="E2817" s="132"/>
      <c r="F2817" s="117">
        <f>SUM(F2812:F2816)</f>
        <v>3377.1735000000003</v>
      </c>
    </row>
    <row r="2819" spans="1:6" x14ac:dyDescent="0.2">
      <c r="A2819" s="107">
        <v>301</v>
      </c>
      <c r="B2819" s="134" t="s">
        <v>1069</v>
      </c>
      <c r="C2819" s="135" t="s">
        <v>139</v>
      </c>
      <c r="D2819" s="136" t="s">
        <v>142</v>
      </c>
      <c r="E2819" s="137"/>
      <c r="F2819" s="124"/>
    </row>
    <row r="2820" spans="1:6" ht="15" x14ac:dyDescent="0.25">
      <c r="A2820" s="111"/>
      <c r="B2820" t="s">
        <v>172</v>
      </c>
      <c r="C2820" s="125" t="s">
        <v>142</v>
      </c>
      <c r="D2820" s="125" t="s">
        <v>135</v>
      </c>
      <c r="E2820" s="113" t="s">
        <v>136</v>
      </c>
      <c r="F2820" s="113" t="s">
        <v>137</v>
      </c>
    </row>
    <row r="2821" spans="1:6" ht="15" x14ac:dyDescent="0.25">
      <c r="A2821" s="111"/>
      <c r="B2821" s="138" t="s">
        <v>820</v>
      </c>
      <c r="C2821" s="139" t="s">
        <v>821</v>
      </c>
      <c r="D2821" s="140">
        <v>11</v>
      </c>
      <c r="E2821" s="129">
        <v>2800</v>
      </c>
      <c r="F2821" s="28">
        <f>+D2821*E2821</f>
        <v>30800</v>
      </c>
    </row>
    <row r="2822" spans="1:6" ht="15" x14ac:dyDescent="0.25">
      <c r="A2822" s="111"/>
      <c r="B2822" t="s">
        <v>822</v>
      </c>
      <c r="C2822" s="122" t="s">
        <v>150</v>
      </c>
      <c r="D2822" s="141">
        <v>5.5</v>
      </c>
      <c r="E2822" s="129">
        <v>6500</v>
      </c>
      <c r="F2822" s="28">
        <f>+D2822*E2822</f>
        <v>35750</v>
      </c>
    </row>
    <row r="2823" spans="1:6" x14ac:dyDescent="0.2">
      <c r="A2823" s="111"/>
      <c r="B2823" s="111" t="s">
        <v>1042</v>
      </c>
      <c r="C2823" s="125" t="s">
        <v>162</v>
      </c>
      <c r="D2823" s="126">
        <v>1</v>
      </c>
      <c r="E2823" s="113">
        <v>1200</v>
      </c>
      <c r="F2823" s="113">
        <f>D2823*E2823</f>
        <v>1200</v>
      </c>
    </row>
    <row r="2824" spans="1:6" ht="15" x14ac:dyDescent="0.25">
      <c r="A2824" s="111"/>
      <c r="B2824" t="s">
        <v>596</v>
      </c>
      <c r="C2824" s="122" t="s">
        <v>148</v>
      </c>
      <c r="D2824" s="141">
        <v>3.5</v>
      </c>
      <c r="E2824" s="129">
        <v>19531.050000000003</v>
      </c>
      <c r="F2824" s="28">
        <f>+D2824*E2824</f>
        <v>68358.675000000017</v>
      </c>
    </row>
    <row r="2825" spans="1:6" ht="15" x14ac:dyDescent="0.25">
      <c r="A2825" s="127"/>
      <c r="B2825" t="s">
        <v>177</v>
      </c>
      <c r="C2825" s="122" t="s">
        <v>178</v>
      </c>
      <c r="D2825" s="141"/>
      <c r="E2825" s="129"/>
      <c r="F2825" s="28">
        <f>+F2824*0.05</f>
        <v>3417.9337500000011</v>
      </c>
    </row>
    <row r="2826" spans="1:6" x14ac:dyDescent="0.2">
      <c r="A2826" s="111"/>
      <c r="B2826" s="115" t="s">
        <v>151</v>
      </c>
      <c r="C2826" s="130"/>
      <c r="D2826" s="131"/>
      <c r="E2826" s="132"/>
      <c r="F2826" s="117">
        <f>SUM(F2821:F2825)</f>
        <v>139526.60875000001</v>
      </c>
    </row>
    <row r="2828" spans="1:6" ht="15" x14ac:dyDescent="0.25">
      <c r="A2828" s="107">
        <v>302</v>
      </c>
      <c r="B2828" s="134" t="s">
        <v>1070</v>
      </c>
      <c r="C2828" s="135" t="s">
        <v>139</v>
      </c>
      <c r="D2828" s="136" t="s">
        <v>142</v>
      </c>
      <c r="E2828" s="110"/>
      <c r="F2828" s="94"/>
    </row>
    <row r="2829" spans="1:6" ht="15" x14ac:dyDescent="0.25">
      <c r="A2829" s="111"/>
      <c r="B2829" t="s">
        <v>172</v>
      </c>
      <c r="C2829" s="125" t="s">
        <v>142</v>
      </c>
      <c r="D2829" s="125" t="s">
        <v>135</v>
      </c>
      <c r="E2829" s="113" t="s">
        <v>136</v>
      </c>
      <c r="F2829" s="113" t="s">
        <v>137</v>
      </c>
    </row>
    <row r="2830" spans="1:6" ht="15" x14ac:dyDescent="0.25">
      <c r="A2830" s="111"/>
      <c r="B2830" t="s">
        <v>300</v>
      </c>
      <c r="C2830" s="122" t="s">
        <v>301</v>
      </c>
      <c r="D2830" s="141">
        <v>5</v>
      </c>
      <c r="E2830" s="122">
        <v>11</v>
      </c>
      <c r="F2830" s="94">
        <f>D2830*E2830</f>
        <v>55</v>
      </c>
    </row>
    <row r="2831" spans="1:6" ht="15" x14ac:dyDescent="0.25">
      <c r="A2831" s="111"/>
      <c r="B2831" t="s">
        <v>175</v>
      </c>
      <c r="C2831" s="122" t="s">
        <v>176</v>
      </c>
      <c r="D2831" s="141">
        <v>8.0000000000000002E-3</v>
      </c>
      <c r="E2831" s="121">
        <v>85000</v>
      </c>
      <c r="F2831" s="94">
        <f>D2831*E2831</f>
        <v>680</v>
      </c>
    </row>
    <row r="2832" spans="1:6" x14ac:dyDescent="0.2">
      <c r="A2832" s="111"/>
      <c r="B2832" s="111" t="s">
        <v>1042</v>
      </c>
      <c r="C2832" s="125" t="s">
        <v>162</v>
      </c>
      <c r="D2832" s="126">
        <v>0.75</v>
      </c>
      <c r="E2832" s="113">
        <v>1600</v>
      </c>
      <c r="F2832" s="113">
        <f>D2832*E2832</f>
        <v>1200</v>
      </c>
    </row>
    <row r="2833" spans="1:6" ht="15" x14ac:dyDescent="0.25">
      <c r="A2833" s="111"/>
      <c r="B2833" t="s">
        <v>270</v>
      </c>
      <c r="C2833" s="122" t="s">
        <v>148</v>
      </c>
      <c r="D2833" s="141">
        <v>0.06</v>
      </c>
      <c r="E2833" s="121">
        <v>19531.050000000003</v>
      </c>
      <c r="F2833" s="94">
        <f>D2833*E2833</f>
        <v>1171.8630000000001</v>
      </c>
    </row>
    <row r="2834" spans="1:6" ht="15" x14ac:dyDescent="0.25">
      <c r="A2834" s="111"/>
      <c r="B2834" t="s">
        <v>177</v>
      </c>
      <c r="C2834" s="122" t="s">
        <v>178</v>
      </c>
      <c r="D2834" s="141"/>
      <c r="E2834" s="121"/>
      <c r="F2834" s="94">
        <f>+F2833*0.05</f>
        <v>58.593150000000009</v>
      </c>
    </row>
    <row r="2835" spans="1:6" x14ac:dyDescent="0.2">
      <c r="A2835" s="111"/>
      <c r="B2835" s="115" t="s">
        <v>151</v>
      </c>
      <c r="C2835" s="130"/>
      <c r="D2835" s="131"/>
      <c r="E2835" s="132"/>
      <c r="F2835" s="117">
        <f>SUM(F2830:F2834)</f>
        <v>3165.4561500000004</v>
      </c>
    </row>
    <row r="2837" spans="1:6" x14ac:dyDescent="0.2">
      <c r="A2837" s="107">
        <v>303</v>
      </c>
      <c r="B2837" s="108" t="s">
        <v>1071</v>
      </c>
      <c r="C2837" s="109" t="s">
        <v>139</v>
      </c>
      <c r="D2837" s="108" t="s">
        <v>140</v>
      </c>
      <c r="E2837" s="123"/>
      <c r="F2837" s="124"/>
    </row>
    <row r="2838" spans="1:6" x14ac:dyDescent="0.2">
      <c r="A2838" s="111"/>
      <c r="B2838" s="125" t="s">
        <v>141</v>
      </c>
      <c r="C2838" s="125" t="s">
        <v>142</v>
      </c>
      <c r="D2838" s="125" t="s">
        <v>135</v>
      </c>
      <c r="E2838" s="113" t="s">
        <v>136</v>
      </c>
      <c r="F2838" s="113" t="s">
        <v>137</v>
      </c>
    </row>
    <row r="2839" spans="1:6" x14ac:dyDescent="0.2">
      <c r="A2839" s="111"/>
      <c r="B2839" s="111" t="s">
        <v>286</v>
      </c>
      <c r="C2839" s="125" t="s">
        <v>287</v>
      </c>
      <c r="D2839" s="126">
        <v>0.04</v>
      </c>
      <c r="E2839" s="113">
        <v>10</v>
      </c>
      <c r="F2839" s="113">
        <f>D2839*E2839</f>
        <v>0.4</v>
      </c>
    </row>
    <row r="2840" spans="1:6" x14ac:dyDescent="0.2">
      <c r="A2840" s="111"/>
      <c r="B2840" s="111" t="s">
        <v>305</v>
      </c>
      <c r="C2840" s="125" t="s">
        <v>306</v>
      </c>
      <c r="D2840" s="126">
        <v>0.04</v>
      </c>
      <c r="E2840" s="113">
        <v>50000</v>
      </c>
      <c r="F2840" s="113">
        <f>D2840*E2840</f>
        <v>2000</v>
      </c>
    </row>
    <row r="2841" spans="1:6" x14ac:dyDescent="0.2">
      <c r="A2841" s="111"/>
      <c r="B2841" s="111" t="s">
        <v>307</v>
      </c>
      <c r="C2841" s="125" t="s">
        <v>148</v>
      </c>
      <c r="D2841" s="126">
        <v>0.2</v>
      </c>
      <c r="E2841" s="113">
        <v>19531.050000000003</v>
      </c>
      <c r="F2841" s="113">
        <f>D2841*E2841</f>
        <v>3906.2100000000009</v>
      </c>
    </row>
    <row r="2842" spans="1:6" x14ac:dyDescent="0.2">
      <c r="A2842" s="111"/>
      <c r="B2842" s="111" t="s">
        <v>149</v>
      </c>
      <c r="C2842" s="125" t="s">
        <v>150</v>
      </c>
      <c r="D2842" s="126"/>
      <c r="E2842" s="113"/>
      <c r="F2842" s="113">
        <f>0.05*F2841</f>
        <v>195.31050000000005</v>
      </c>
    </row>
    <row r="2843" spans="1:6" x14ac:dyDescent="0.2">
      <c r="A2843" s="111"/>
      <c r="B2843" s="111" t="s">
        <v>182</v>
      </c>
      <c r="C2843" s="125" t="s">
        <v>162</v>
      </c>
      <c r="D2843" s="126">
        <v>1</v>
      </c>
      <c r="E2843" s="113">
        <v>1600</v>
      </c>
      <c r="F2843" s="113">
        <f>D2843*E2843</f>
        <v>1600</v>
      </c>
    </row>
    <row r="2844" spans="1:6" x14ac:dyDescent="0.2">
      <c r="A2844" s="127"/>
      <c r="B2844" s="115" t="s">
        <v>151</v>
      </c>
      <c r="C2844" s="116"/>
      <c r="D2844" s="116"/>
      <c r="E2844" s="128"/>
      <c r="F2844" s="117">
        <f>SUM(F2839:F2843)</f>
        <v>7701.9205000000002</v>
      </c>
    </row>
    <row r="2846" spans="1:6" x14ac:dyDescent="0.2">
      <c r="A2846" s="107">
        <v>304</v>
      </c>
      <c r="B2846" s="134" t="s">
        <v>1072</v>
      </c>
      <c r="C2846" s="135" t="s">
        <v>139</v>
      </c>
      <c r="D2846" s="142" t="s">
        <v>142</v>
      </c>
      <c r="E2846" s="143"/>
      <c r="F2846" s="143"/>
    </row>
    <row r="2847" spans="1:6" ht="15" x14ac:dyDescent="0.25">
      <c r="A2847" s="111"/>
      <c r="B2847" t="s">
        <v>172</v>
      </c>
      <c r="C2847" s="122" t="s">
        <v>142</v>
      </c>
      <c r="D2847" s="141" t="s">
        <v>173</v>
      </c>
      <c r="E2847" s="129" t="s">
        <v>136</v>
      </c>
      <c r="F2847" s="129"/>
    </row>
    <row r="2848" spans="1:6" ht="15" x14ac:dyDescent="0.25">
      <c r="A2848" s="111"/>
      <c r="B2848" t="s">
        <v>625</v>
      </c>
      <c r="C2848" s="122" t="s">
        <v>626</v>
      </c>
      <c r="D2848" s="120">
        <v>0.06</v>
      </c>
      <c r="E2848" s="129">
        <v>43800</v>
      </c>
      <c r="F2848" s="129">
        <f>D2848*E2848</f>
        <v>2628</v>
      </c>
    </row>
    <row r="2849" spans="1:6" ht="15" x14ac:dyDescent="0.25">
      <c r="A2849" s="111"/>
      <c r="B2849" t="s">
        <v>447</v>
      </c>
      <c r="C2849" s="122" t="s">
        <v>295</v>
      </c>
      <c r="D2849" s="120">
        <v>7.4999999999999997E-2</v>
      </c>
      <c r="E2849" s="129">
        <v>10700</v>
      </c>
      <c r="F2849" s="129">
        <f>D2849*E2849</f>
        <v>802.5</v>
      </c>
    </row>
    <row r="2850" spans="1:6" ht="15" x14ac:dyDescent="0.25">
      <c r="A2850" s="111"/>
      <c r="B2850" t="s">
        <v>310</v>
      </c>
      <c r="C2850" s="122" t="s">
        <v>148</v>
      </c>
      <c r="D2850" s="120">
        <v>0.2</v>
      </c>
      <c r="E2850" s="129">
        <v>19531.050000000003</v>
      </c>
      <c r="F2850" s="129">
        <f>D2850*E2850</f>
        <v>3906.2100000000009</v>
      </c>
    </row>
    <row r="2851" spans="1:6" ht="15" x14ac:dyDescent="0.25">
      <c r="A2851" s="111"/>
      <c r="B2851" t="s">
        <v>177</v>
      </c>
      <c r="C2851" s="122" t="s">
        <v>178</v>
      </c>
      <c r="D2851" s="120"/>
      <c r="E2851" s="129"/>
      <c r="F2851" s="129">
        <f>+F2850*0.05</f>
        <v>195.31050000000005</v>
      </c>
    </row>
    <row r="2852" spans="1:6" x14ac:dyDescent="0.2">
      <c r="A2852" s="127"/>
      <c r="B2852" s="111" t="s">
        <v>182</v>
      </c>
      <c r="C2852" s="125" t="s">
        <v>162</v>
      </c>
      <c r="D2852" s="126">
        <v>1</v>
      </c>
      <c r="E2852" s="113">
        <v>1600</v>
      </c>
      <c r="F2852" s="113">
        <f>D2852*E2852</f>
        <v>1600</v>
      </c>
    </row>
    <row r="2853" spans="1:6" x14ac:dyDescent="0.2">
      <c r="A2853" s="111"/>
      <c r="B2853" s="115" t="s">
        <v>151</v>
      </c>
      <c r="C2853" s="130"/>
      <c r="D2853" s="131"/>
      <c r="E2853" s="132"/>
      <c r="F2853" s="133">
        <f>SUM(F2848:F2852)</f>
        <v>9132.0205000000005</v>
      </c>
    </row>
    <row r="2855" spans="1:6" x14ac:dyDescent="0.2">
      <c r="A2855" s="107">
        <v>305</v>
      </c>
      <c r="B2855" s="134" t="s">
        <v>1074</v>
      </c>
      <c r="C2855" s="135" t="s">
        <v>139</v>
      </c>
      <c r="D2855" s="136" t="s">
        <v>142</v>
      </c>
      <c r="E2855" s="137"/>
      <c r="F2855" s="93"/>
    </row>
    <row r="2856" spans="1:6" ht="15" x14ac:dyDescent="0.25">
      <c r="A2856" s="111"/>
      <c r="B2856" t="s">
        <v>172</v>
      </c>
      <c r="C2856" s="144" t="s">
        <v>142</v>
      </c>
      <c r="D2856" s="141" t="s">
        <v>173</v>
      </c>
      <c r="E2856" s="129" t="s">
        <v>136</v>
      </c>
      <c r="F2856" s="113" t="s">
        <v>137</v>
      </c>
    </row>
    <row r="2857" spans="1:6" ht="15" x14ac:dyDescent="0.25">
      <c r="A2857" s="111"/>
      <c r="B2857" t="s">
        <v>1075</v>
      </c>
      <c r="C2857" s="144" t="s">
        <v>295</v>
      </c>
      <c r="D2857" s="141">
        <f>0.05*6.24</f>
        <v>0.31200000000000006</v>
      </c>
      <c r="E2857" s="129">
        <v>50000</v>
      </c>
      <c r="F2857" s="94">
        <f>+D2857*E2857</f>
        <v>15600.000000000004</v>
      </c>
    </row>
    <row r="2858" spans="1:6" ht="15" x14ac:dyDescent="0.25">
      <c r="A2858" s="111"/>
      <c r="B2858" t="s">
        <v>888</v>
      </c>
      <c r="C2858" s="144" t="s">
        <v>295</v>
      </c>
      <c r="D2858" s="141">
        <f>0.01*6.24</f>
        <v>6.2400000000000004E-2</v>
      </c>
      <c r="E2858" s="129">
        <v>33000</v>
      </c>
      <c r="F2858" s="94">
        <f t="shared" ref="F2858:F2863" si="109">+D2858*E2858</f>
        <v>2059.2000000000003</v>
      </c>
    </row>
    <row r="2859" spans="1:6" ht="15" x14ac:dyDescent="0.25">
      <c r="A2859" s="111"/>
      <c r="B2859" t="s">
        <v>889</v>
      </c>
      <c r="C2859" s="144" t="s">
        <v>890</v>
      </c>
      <c r="D2859" s="141">
        <f>0.1*6.24</f>
        <v>0.62400000000000011</v>
      </c>
      <c r="E2859" s="129">
        <v>1500</v>
      </c>
      <c r="F2859" s="94">
        <f t="shared" si="109"/>
        <v>936.00000000000011</v>
      </c>
    </row>
    <row r="2860" spans="1:6" ht="15" x14ac:dyDescent="0.25">
      <c r="A2860" s="111"/>
      <c r="B2860" t="s">
        <v>275</v>
      </c>
      <c r="C2860" s="144" t="s">
        <v>268</v>
      </c>
      <c r="D2860" s="141">
        <f>0.05*6.24</f>
        <v>0.31200000000000006</v>
      </c>
      <c r="E2860" s="129">
        <v>5000</v>
      </c>
      <c r="F2860" s="94">
        <f t="shared" si="109"/>
        <v>1560.0000000000002</v>
      </c>
    </row>
    <row r="2861" spans="1:6" ht="15" x14ac:dyDescent="0.25">
      <c r="A2861" s="111"/>
      <c r="B2861" t="s">
        <v>561</v>
      </c>
      <c r="C2861" s="144" t="s">
        <v>148</v>
      </c>
      <c r="D2861" s="141">
        <f>0.3*6.24</f>
        <v>1.8719999999999999</v>
      </c>
      <c r="E2861" s="129">
        <v>19531.050000000003</v>
      </c>
      <c r="F2861" s="94">
        <f t="shared" si="109"/>
        <v>36562.125600000007</v>
      </c>
    </row>
    <row r="2862" spans="1:6" ht="15" x14ac:dyDescent="0.25">
      <c r="A2862" s="111"/>
      <c r="B2862" t="s">
        <v>177</v>
      </c>
      <c r="C2862" s="144" t="s">
        <v>178</v>
      </c>
      <c r="D2862" s="141">
        <v>1</v>
      </c>
      <c r="E2862" s="129">
        <v>350</v>
      </c>
      <c r="F2862" s="94">
        <f t="shared" si="109"/>
        <v>350</v>
      </c>
    </row>
    <row r="2863" spans="1:6" ht="15" x14ac:dyDescent="0.25">
      <c r="A2863" s="111"/>
      <c r="B2863" t="s">
        <v>161</v>
      </c>
      <c r="C2863" s="144" t="s">
        <v>162</v>
      </c>
      <c r="D2863" s="141">
        <v>0.5</v>
      </c>
      <c r="E2863" s="129">
        <v>1200</v>
      </c>
      <c r="F2863" s="94">
        <f t="shared" si="109"/>
        <v>600</v>
      </c>
    </row>
    <row r="2864" spans="1:6" x14ac:dyDescent="0.2">
      <c r="A2864" s="127"/>
      <c r="B2864" s="115" t="s">
        <v>151</v>
      </c>
      <c r="C2864" s="130"/>
      <c r="D2864" s="130"/>
      <c r="E2864" s="132"/>
      <c r="F2864" s="32">
        <f>SUM(F2857:F2863)</f>
        <v>57667.325600000011</v>
      </c>
    </row>
    <row r="2865" spans="1:6" x14ac:dyDescent="0.2">
      <c r="A2865" s="111"/>
      <c r="B2865" s="111"/>
      <c r="C2865" s="125"/>
      <c r="D2865" s="125"/>
      <c r="E2865" s="113"/>
      <c r="F2865" s="113"/>
    </row>
    <row r="2866" spans="1:6" x14ac:dyDescent="0.2">
      <c r="A2866" s="107">
        <v>306</v>
      </c>
      <c r="B2866" s="134" t="s">
        <v>1082</v>
      </c>
      <c r="C2866" s="135" t="s">
        <v>139</v>
      </c>
      <c r="D2866" s="136" t="s">
        <v>142</v>
      </c>
      <c r="E2866" s="137"/>
      <c r="F2866" s="93"/>
    </row>
    <row r="2867" spans="1:6" ht="15" x14ac:dyDescent="0.25">
      <c r="A2867" s="111"/>
      <c r="B2867" t="s">
        <v>172</v>
      </c>
      <c r="C2867" s="144" t="s">
        <v>142</v>
      </c>
      <c r="D2867" s="141" t="s">
        <v>173</v>
      </c>
      <c r="E2867" s="129" t="s">
        <v>136</v>
      </c>
      <c r="F2867" s="113" t="s">
        <v>137</v>
      </c>
    </row>
    <row r="2868" spans="1:6" ht="15" x14ac:dyDescent="0.25">
      <c r="A2868" s="111"/>
      <c r="B2868" t="s">
        <v>1075</v>
      </c>
      <c r="C2868" s="144" t="s">
        <v>295</v>
      </c>
      <c r="D2868" s="141">
        <v>0.28499999999999998</v>
      </c>
      <c r="E2868" s="129">
        <v>50000</v>
      </c>
      <c r="F2868" s="94">
        <f>+D2868*E2868</f>
        <v>14249.999999999998</v>
      </c>
    </row>
    <row r="2869" spans="1:6" ht="15" x14ac:dyDescent="0.25">
      <c r="A2869" s="111"/>
      <c r="B2869" t="s">
        <v>888</v>
      </c>
      <c r="C2869" s="144" t="s">
        <v>295</v>
      </c>
      <c r="D2869" s="141">
        <v>5.7000000000000002E-2</v>
      </c>
      <c r="E2869" s="129">
        <v>33000</v>
      </c>
      <c r="F2869" s="94">
        <f t="shared" ref="F2869:F2874" si="110">+D2869*E2869</f>
        <v>1881</v>
      </c>
    </row>
    <row r="2870" spans="1:6" ht="15" x14ac:dyDescent="0.25">
      <c r="A2870" s="111"/>
      <c r="B2870" t="s">
        <v>889</v>
      </c>
      <c r="C2870" s="144" t="s">
        <v>890</v>
      </c>
      <c r="D2870" s="141">
        <v>0.56999999999999995</v>
      </c>
      <c r="E2870" s="129">
        <v>1500</v>
      </c>
      <c r="F2870" s="94">
        <f t="shared" si="110"/>
        <v>854.99999999999989</v>
      </c>
    </row>
    <row r="2871" spans="1:6" ht="15" x14ac:dyDescent="0.25">
      <c r="A2871" s="111"/>
      <c r="B2871" t="s">
        <v>275</v>
      </c>
      <c r="C2871" s="144" t="s">
        <v>268</v>
      </c>
      <c r="D2871" s="141">
        <v>0.28499999999999998</v>
      </c>
      <c r="E2871" s="129">
        <v>5000</v>
      </c>
      <c r="F2871" s="94">
        <f t="shared" si="110"/>
        <v>1424.9999999999998</v>
      </c>
    </row>
    <row r="2872" spans="1:6" ht="15" x14ac:dyDescent="0.25">
      <c r="A2872" s="111"/>
      <c r="B2872" t="s">
        <v>561</v>
      </c>
      <c r="C2872" s="144" t="s">
        <v>148</v>
      </c>
      <c r="D2872" s="141">
        <f>0.3*2.84</f>
        <v>0.85199999999999998</v>
      </c>
      <c r="E2872" s="129">
        <v>19531.050000000003</v>
      </c>
      <c r="F2872" s="94">
        <f t="shared" si="110"/>
        <v>16640.454600000001</v>
      </c>
    </row>
    <row r="2873" spans="1:6" ht="15" x14ac:dyDescent="0.25">
      <c r="A2873" s="111"/>
      <c r="B2873" t="s">
        <v>177</v>
      </c>
      <c r="C2873" s="144" t="s">
        <v>178</v>
      </c>
      <c r="D2873" s="141">
        <v>1</v>
      </c>
      <c r="E2873" s="129">
        <v>350</v>
      </c>
      <c r="F2873" s="94">
        <f t="shared" si="110"/>
        <v>350</v>
      </c>
    </row>
    <row r="2874" spans="1:6" ht="15" x14ac:dyDescent="0.25">
      <c r="A2874" s="111"/>
      <c r="B2874" t="s">
        <v>161</v>
      </c>
      <c r="C2874" s="144" t="s">
        <v>162</v>
      </c>
      <c r="D2874" s="141">
        <v>1</v>
      </c>
      <c r="E2874" s="129">
        <v>1200</v>
      </c>
      <c r="F2874" s="94">
        <f t="shared" si="110"/>
        <v>1200</v>
      </c>
    </row>
    <row r="2875" spans="1:6" x14ac:dyDescent="0.2">
      <c r="A2875" s="127"/>
      <c r="B2875" s="115" t="s">
        <v>151</v>
      </c>
      <c r="C2875" s="130"/>
      <c r="D2875" s="130"/>
      <c r="E2875" s="132"/>
      <c r="F2875" s="32">
        <f>SUM(F2868:F2874)</f>
        <v>36601.454599999997</v>
      </c>
    </row>
    <row r="2877" spans="1:6" x14ac:dyDescent="0.2">
      <c r="A2877" s="146">
        <v>307</v>
      </c>
      <c r="B2877" s="108" t="s">
        <v>1076</v>
      </c>
      <c r="C2877" s="109" t="s">
        <v>139</v>
      </c>
      <c r="D2877" s="108" t="s">
        <v>142</v>
      </c>
      <c r="E2877" s="123"/>
      <c r="F2877" s="124"/>
    </row>
    <row r="2878" spans="1:6" x14ac:dyDescent="0.2">
      <c r="A2878" s="111"/>
      <c r="B2878" s="125" t="s">
        <v>141</v>
      </c>
      <c r="C2878" s="125" t="s">
        <v>142</v>
      </c>
      <c r="D2878" s="125" t="s">
        <v>135</v>
      </c>
      <c r="E2878" s="113" t="s">
        <v>136</v>
      </c>
      <c r="F2878" s="113" t="s">
        <v>137</v>
      </c>
    </row>
    <row r="2879" spans="1:6" ht="15" x14ac:dyDescent="0.25">
      <c r="A2879" s="111"/>
      <c r="B2879" s="119" t="s">
        <v>624</v>
      </c>
      <c r="C2879" s="145" t="s">
        <v>293</v>
      </c>
      <c r="D2879" s="120">
        <v>2.15</v>
      </c>
      <c r="E2879" s="113">
        <v>1500</v>
      </c>
      <c r="F2879" s="113">
        <f>D2879*E2879</f>
        <v>3225</v>
      </c>
    </row>
    <row r="2880" spans="1:6" ht="15" x14ac:dyDescent="0.25">
      <c r="A2880" s="111"/>
      <c r="B2880" s="119" t="s">
        <v>447</v>
      </c>
      <c r="C2880" s="145" t="s">
        <v>295</v>
      </c>
      <c r="D2880" s="120">
        <v>0.17</v>
      </c>
      <c r="E2880" s="113">
        <v>12500</v>
      </c>
      <c r="F2880" s="113">
        <f>+D2880*E2880</f>
        <v>2125</v>
      </c>
    </row>
    <row r="2881" spans="1:6" ht="15" x14ac:dyDescent="0.25">
      <c r="A2881" s="111"/>
      <c r="B2881" s="119" t="s">
        <v>934</v>
      </c>
      <c r="C2881" s="145" t="s">
        <v>295</v>
      </c>
      <c r="D2881" s="120">
        <v>0.21</v>
      </c>
      <c r="E2881" s="113">
        <v>50000</v>
      </c>
      <c r="F2881" s="113">
        <f>D2881*E2881</f>
        <v>10500</v>
      </c>
    </row>
    <row r="2882" spans="1:6" ht="15" x14ac:dyDescent="0.25">
      <c r="A2882" s="111"/>
      <c r="B2882" t="s">
        <v>935</v>
      </c>
      <c r="C2882" s="145" t="s">
        <v>162</v>
      </c>
      <c r="D2882" s="141">
        <v>1</v>
      </c>
      <c r="E2882" s="129">
        <v>1600</v>
      </c>
      <c r="F2882" s="28">
        <f>D2882*E2882</f>
        <v>1600</v>
      </c>
    </row>
    <row r="2883" spans="1:6" ht="15" x14ac:dyDescent="0.25">
      <c r="A2883" s="111"/>
      <c r="B2883" s="119" t="s">
        <v>310</v>
      </c>
      <c r="C2883" s="145" t="s">
        <v>148</v>
      </c>
      <c r="D2883" s="120">
        <v>0.8</v>
      </c>
      <c r="E2883" s="113">
        <v>19531.050000000003</v>
      </c>
      <c r="F2883" s="113">
        <f>+D2883*E2883</f>
        <v>15624.840000000004</v>
      </c>
    </row>
    <row r="2884" spans="1:6" ht="15" x14ac:dyDescent="0.25">
      <c r="A2884" s="111"/>
      <c r="B2884" s="119" t="s">
        <v>177</v>
      </c>
      <c r="C2884" s="145" t="s">
        <v>178</v>
      </c>
      <c r="D2884" s="120"/>
      <c r="E2884" s="113"/>
      <c r="F2884" s="113">
        <f>+F2883*0.05</f>
        <v>781.24200000000019</v>
      </c>
    </row>
    <row r="2885" spans="1:6" x14ac:dyDescent="0.2">
      <c r="A2885" s="111"/>
      <c r="B2885" s="115" t="s">
        <v>151</v>
      </c>
      <c r="C2885" s="125"/>
      <c r="D2885" s="125"/>
      <c r="E2885" s="113"/>
      <c r="F2885" s="117">
        <f>SUM(F2879:F2884)</f>
        <v>33856.082000000002</v>
      </c>
    </row>
    <row r="2887" spans="1:6" x14ac:dyDescent="0.2">
      <c r="A2887" s="148">
        <v>308</v>
      </c>
      <c r="B2887" s="108" t="s">
        <v>1077</v>
      </c>
      <c r="C2887" s="109" t="s">
        <v>139</v>
      </c>
      <c r="D2887" s="108" t="s">
        <v>6</v>
      </c>
      <c r="E2887" s="123"/>
      <c r="F2887" s="124"/>
    </row>
    <row r="2888" spans="1:6" x14ac:dyDescent="0.2">
      <c r="A2888" s="111"/>
      <c r="B2888" s="125" t="s">
        <v>141</v>
      </c>
      <c r="C2888" s="125" t="s">
        <v>142</v>
      </c>
      <c r="D2888" s="125" t="s">
        <v>135</v>
      </c>
      <c r="E2888" s="113" t="s">
        <v>136</v>
      </c>
      <c r="F2888" s="113" t="s">
        <v>137</v>
      </c>
    </row>
    <row r="2889" spans="1:6" x14ac:dyDescent="0.2">
      <c r="A2889" s="111"/>
      <c r="B2889" s="111" t="s">
        <v>1078</v>
      </c>
      <c r="C2889" s="125" t="s">
        <v>388</v>
      </c>
      <c r="D2889" s="126">
        <v>0.17</v>
      </c>
      <c r="E2889" s="113">
        <v>12000</v>
      </c>
      <c r="F2889" s="113">
        <f>D2889*E2889</f>
        <v>2040.0000000000002</v>
      </c>
    </row>
    <row r="2890" spans="1:6" x14ac:dyDescent="0.2">
      <c r="A2890" s="111"/>
      <c r="B2890" s="111" t="s">
        <v>1079</v>
      </c>
      <c r="C2890" s="125" t="s">
        <v>148</v>
      </c>
      <c r="D2890" s="126">
        <v>0.18</v>
      </c>
      <c r="E2890" s="113">
        <v>13020.7</v>
      </c>
      <c r="F2890" s="113">
        <f>D2890*E2890</f>
        <v>2343.7260000000001</v>
      </c>
    </row>
    <row r="2891" spans="1:6" x14ac:dyDescent="0.2">
      <c r="A2891" s="111"/>
      <c r="B2891" s="111" t="s">
        <v>149</v>
      </c>
      <c r="C2891" s="125" t="s">
        <v>150</v>
      </c>
      <c r="D2891" s="126"/>
      <c r="E2891" s="113"/>
      <c r="F2891" s="113">
        <f>+F2890*0.05</f>
        <v>117.18630000000002</v>
      </c>
    </row>
    <row r="2892" spans="1:6" x14ac:dyDescent="0.2">
      <c r="A2892" s="127"/>
      <c r="B2892" s="115" t="s">
        <v>151</v>
      </c>
      <c r="C2892" s="116"/>
      <c r="D2892" s="116"/>
      <c r="E2892" s="128"/>
      <c r="F2892" s="117">
        <f>SUM(F2889:F2891)</f>
        <v>4500.9123000000009</v>
      </c>
    </row>
    <row r="2893" spans="1:6" x14ac:dyDescent="0.2">
      <c r="A2893" s="111"/>
      <c r="B2893" s="111"/>
      <c r="C2893" s="125"/>
      <c r="D2893" s="125"/>
      <c r="E2893" s="113"/>
      <c r="F2893" s="113"/>
    </row>
    <row r="2894" spans="1:6" x14ac:dyDescent="0.2">
      <c r="A2894" s="107">
        <v>309</v>
      </c>
      <c r="B2894" s="134" t="s">
        <v>1080</v>
      </c>
      <c r="C2894" s="135" t="s">
        <v>139</v>
      </c>
      <c r="D2894" s="136" t="s">
        <v>6</v>
      </c>
      <c r="E2894" s="137"/>
      <c r="F2894" s="124"/>
    </row>
    <row r="2895" spans="1:6" ht="15" x14ac:dyDescent="0.25">
      <c r="A2895" s="111"/>
      <c r="B2895" t="s">
        <v>172</v>
      </c>
      <c r="C2895" s="125" t="s">
        <v>142</v>
      </c>
      <c r="D2895" s="125" t="s">
        <v>135</v>
      </c>
      <c r="E2895" s="113" t="s">
        <v>136</v>
      </c>
      <c r="F2895" s="113" t="s">
        <v>137</v>
      </c>
    </row>
    <row r="2896" spans="1:6" ht="15" x14ac:dyDescent="0.25">
      <c r="A2896" s="111"/>
      <c r="B2896" s="138" t="s">
        <v>820</v>
      </c>
      <c r="C2896" s="139" t="s">
        <v>821</v>
      </c>
      <c r="D2896" s="140">
        <v>0.6</v>
      </c>
      <c r="E2896" s="129">
        <v>2800</v>
      </c>
      <c r="F2896" s="28">
        <f>+D2896*E2896</f>
        <v>1680</v>
      </c>
    </row>
    <row r="2897" spans="1:6" ht="15" x14ac:dyDescent="0.25">
      <c r="A2897" s="111"/>
      <c r="B2897" t="s">
        <v>822</v>
      </c>
      <c r="C2897" s="147" t="s">
        <v>150</v>
      </c>
      <c r="D2897" s="141">
        <v>0.3</v>
      </c>
      <c r="E2897" s="129">
        <v>6500</v>
      </c>
      <c r="F2897" s="28">
        <f>+D2897*E2897</f>
        <v>1950</v>
      </c>
    </row>
    <row r="2898" spans="1:6" ht="15" x14ac:dyDescent="0.25">
      <c r="A2898" s="111"/>
      <c r="B2898" t="s">
        <v>596</v>
      </c>
      <c r="C2898" s="147" t="s">
        <v>148</v>
      </c>
      <c r="D2898" s="141">
        <v>0.3</v>
      </c>
      <c r="E2898" s="129">
        <v>13020.7</v>
      </c>
      <c r="F2898" s="28">
        <f>+D2898*E2898</f>
        <v>3906.21</v>
      </c>
    </row>
    <row r="2899" spans="1:6" ht="15" x14ac:dyDescent="0.25">
      <c r="A2899" s="127"/>
      <c r="B2899" t="s">
        <v>177</v>
      </c>
      <c r="C2899" s="147" t="s">
        <v>178</v>
      </c>
      <c r="D2899" s="141"/>
      <c r="E2899" s="129"/>
      <c r="F2899" s="28">
        <f>+F2898*0.05</f>
        <v>195.31050000000002</v>
      </c>
    </row>
    <row r="2900" spans="1:6" x14ac:dyDescent="0.2">
      <c r="A2900" s="111"/>
      <c r="B2900" s="115" t="s">
        <v>151</v>
      </c>
      <c r="C2900" s="130"/>
      <c r="D2900" s="131"/>
      <c r="E2900" s="132"/>
      <c r="F2900" s="117">
        <f>SUM(F2896:F2899)</f>
        <v>7731.5204999999996</v>
      </c>
    </row>
    <row r="2901" spans="1:6" x14ac:dyDescent="0.2">
      <c r="A2901" s="111"/>
      <c r="B2901" s="111"/>
      <c r="C2901" s="125"/>
      <c r="D2901" s="125"/>
      <c r="E2901" s="113"/>
      <c r="F2901" s="113"/>
    </row>
    <row r="2902" spans="1:6" x14ac:dyDescent="0.2">
      <c r="A2902" s="148">
        <v>310</v>
      </c>
      <c r="B2902" s="108" t="s">
        <v>1081</v>
      </c>
      <c r="C2902" s="109" t="s">
        <v>139</v>
      </c>
      <c r="D2902" s="108" t="s">
        <v>140</v>
      </c>
      <c r="E2902" s="123"/>
      <c r="F2902" s="124"/>
    </row>
    <row r="2903" spans="1:6" x14ac:dyDescent="0.2">
      <c r="A2903" s="111"/>
      <c r="B2903" s="125" t="s">
        <v>141</v>
      </c>
      <c r="C2903" s="125" t="s">
        <v>142</v>
      </c>
      <c r="D2903" s="125" t="s">
        <v>135</v>
      </c>
      <c r="E2903" s="113" t="s">
        <v>136</v>
      </c>
      <c r="F2903" s="113" t="s">
        <v>137</v>
      </c>
    </row>
    <row r="2904" spans="1:6" x14ac:dyDescent="0.2">
      <c r="A2904" s="111"/>
      <c r="B2904" s="111" t="s">
        <v>1078</v>
      </c>
      <c r="C2904" s="125" t="s">
        <v>388</v>
      </c>
      <c r="D2904" s="126">
        <v>0.59499999999999997</v>
      </c>
      <c r="E2904" s="113">
        <v>12000</v>
      </c>
      <c r="F2904" s="113">
        <f>D2904*E2904</f>
        <v>7140</v>
      </c>
    </row>
    <row r="2905" spans="1:6" x14ac:dyDescent="0.2">
      <c r="A2905" s="111"/>
      <c r="B2905" s="111" t="s">
        <v>1079</v>
      </c>
      <c r="C2905" s="125" t="s">
        <v>148</v>
      </c>
      <c r="D2905" s="126">
        <v>0.63</v>
      </c>
      <c r="E2905" s="113">
        <v>13020.7</v>
      </c>
      <c r="F2905" s="113">
        <f>D2905*E2905</f>
        <v>8203.0410000000011</v>
      </c>
    </row>
    <row r="2906" spans="1:6" x14ac:dyDescent="0.2">
      <c r="A2906" s="111"/>
      <c r="B2906" s="111" t="s">
        <v>149</v>
      </c>
      <c r="C2906" s="125" t="s">
        <v>150</v>
      </c>
      <c r="D2906" s="126"/>
      <c r="E2906" s="113"/>
      <c r="F2906" s="113">
        <f>+F2905*0.05</f>
        <v>410.15205000000009</v>
      </c>
    </row>
    <row r="2907" spans="1:6" x14ac:dyDescent="0.2">
      <c r="A2907" s="127"/>
      <c r="B2907" s="115" t="s">
        <v>151</v>
      </c>
      <c r="C2907" s="116"/>
      <c r="D2907" s="116"/>
      <c r="E2907" s="128"/>
      <c r="F2907" s="117">
        <f>SUM(F2904:F2906)</f>
        <v>15753.193050000002</v>
      </c>
    </row>
    <row r="2909" spans="1:6" ht="15" x14ac:dyDescent="0.25">
      <c r="A2909" s="148">
        <v>311</v>
      </c>
      <c r="B2909" s="108" t="s">
        <v>1119</v>
      </c>
      <c r="C2909" s="109" t="s">
        <v>139</v>
      </c>
      <c r="D2909" s="108" t="s">
        <v>140</v>
      </c>
      <c r="E2909"/>
      <c r="F2909" s="118"/>
    </row>
    <row r="2910" spans="1:6" x14ac:dyDescent="0.2">
      <c r="A2910" s="111"/>
      <c r="B2910" s="125" t="s">
        <v>141</v>
      </c>
      <c r="C2910" s="125" t="s">
        <v>142</v>
      </c>
      <c r="D2910" s="125" t="s">
        <v>135</v>
      </c>
      <c r="E2910" s="113" t="s">
        <v>136</v>
      </c>
      <c r="F2910" s="113" t="s">
        <v>137</v>
      </c>
    </row>
    <row r="2911" spans="1:6" ht="15" x14ac:dyDescent="0.25">
      <c r="A2911" s="111"/>
      <c r="B2911" s="119" t="s">
        <v>624</v>
      </c>
      <c r="C2911" s="149" t="s">
        <v>293</v>
      </c>
      <c r="D2911" s="120">
        <v>3</v>
      </c>
      <c r="E2911" s="149">
        <v>1500</v>
      </c>
      <c r="F2911" s="121">
        <f t="shared" ref="F2911:F2916" si="111">D2911*E2911</f>
        <v>4500</v>
      </c>
    </row>
    <row r="2912" spans="1:6" ht="15" x14ac:dyDescent="0.25">
      <c r="A2912" s="111"/>
      <c r="B2912" s="119" t="s">
        <v>625</v>
      </c>
      <c r="C2912" s="149" t="s">
        <v>626</v>
      </c>
      <c r="D2912" s="120">
        <v>0.3</v>
      </c>
      <c r="E2912" s="121">
        <v>50000</v>
      </c>
      <c r="F2912" s="121">
        <f t="shared" si="111"/>
        <v>15000</v>
      </c>
    </row>
    <row r="2913" spans="1:6" ht="15" x14ac:dyDescent="0.25">
      <c r="A2913" s="111"/>
      <c r="B2913" s="119" t="s">
        <v>447</v>
      </c>
      <c r="C2913" s="149" t="s">
        <v>295</v>
      </c>
      <c r="D2913" s="120">
        <f>+D2912/4</f>
        <v>7.4999999999999997E-2</v>
      </c>
      <c r="E2913" s="121">
        <v>18000</v>
      </c>
      <c r="F2913" s="121">
        <f t="shared" si="111"/>
        <v>1350</v>
      </c>
    </row>
    <row r="2914" spans="1:6" ht="15" x14ac:dyDescent="0.25">
      <c r="A2914" s="111"/>
      <c r="B2914" s="119" t="s">
        <v>1120</v>
      </c>
      <c r="C2914" s="149" t="s">
        <v>295</v>
      </c>
      <c r="D2914" s="120">
        <f>+D2912</f>
        <v>0.3</v>
      </c>
      <c r="E2914" s="121">
        <v>95000</v>
      </c>
      <c r="F2914" s="121">
        <f t="shared" si="111"/>
        <v>28500</v>
      </c>
    </row>
    <row r="2915" spans="1:6" ht="15" x14ac:dyDescent="0.25">
      <c r="A2915" s="111"/>
      <c r="B2915" t="s">
        <v>1121</v>
      </c>
      <c r="C2915" s="149" t="s">
        <v>162</v>
      </c>
      <c r="D2915" s="141">
        <v>4</v>
      </c>
      <c r="E2915" s="129">
        <v>3000</v>
      </c>
      <c r="F2915" s="28">
        <f t="shared" si="111"/>
        <v>12000</v>
      </c>
    </row>
    <row r="2916" spans="1:6" ht="15" x14ac:dyDescent="0.25">
      <c r="A2916" s="111"/>
      <c r="B2916" s="119" t="s">
        <v>310</v>
      </c>
      <c r="C2916" s="149" t="s">
        <v>148</v>
      </c>
      <c r="D2916" s="120">
        <v>4</v>
      </c>
      <c r="E2916" s="121">
        <v>13020.7</v>
      </c>
      <c r="F2916" s="121">
        <f t="shared" si="111"/>
        <v>52082.8</v>
      </c>
    </row>
    <row r="2917" spans="1:6" ht="15" x14ac:dyDescent="0.25">
      <c r="A2917" s="111"/>
      <c r="B2917" s="119" t="s">
        <v>177</v>
      </c>
      <c r="C2917" s="149" t="s">
        <v>178</v>
      </c>
      <c r="D2917" s="120"/>
      <c r="E2917" s="121"/>
      <c r="F2917" s="121">
        <f>+F2916*0.05</f>
        <v>2604.1400000000003</v>
      </c>
    </row>
    <row r="2918" spans="1:6" x14ac:dyDescent="0.2">
      <c r="A2918" s="111"/>
      <c r="B2918" s="115" t="s">
        <v>151</v>
      </c>
      <c r="C2918" s="116"/>
      <c r="D2918" s="116"/>
      <c r="E2918" s="128"/>
      <c r="F2918" s="117">
        <f>SUM(F2911:F2917)</f>
        <v>116036.94</v>
      </c>
    </row>
    <row r="2919" spans="1:6" x14ac:dyDescent="0.2">
      <c r="A2919" s="111"/>
      <c r="B2919" s="111"/>
      <c r="C2919" s="125"/>
      <c r="D2919" s="125"/>
      <c r="E2919" s="113"/>
      <c r="F2919" s="113"/>
    </row>
    <row r="2920" spans="1:6" x14ac:dyDescent="0.2">
      <c r="A2920" s="107">
        <v>312</v>
      </c>
      <c r="B2920" s="108" t="s">
        <v>1122</v>
      </c>
      <c r="C2920" s="109" t="s">
        <v>139</v>
      </c>
      <c r="D2920" s="108" t="s">
        <v>155</v>
      </c>
      <c r="E2920" s="123"/>
      <c r="F2920" s="124"/>
    </row>
    <row r="2921" spans="1:6" x14ac:dyDescent="0.2">
      <c r="A2921" s="111"/>
      <c r="B2921" s="125" t="s">
        <v>141</v>
      </c>
      <c r="C2921" s="125" t="s">
        <v>142</v>
      </c>
      <c r="D2921" s="125" t="s">
        <v>135</v>
      </c>
      <c r="E2921" s="113" t="s">
        <v>136</v>
      </c>
      <c r="F2921" s="113" t="s">
        <v>137</v>
      </c>
    </row>
    <row r="2922" spans="1:6" x14ac:dyDescent="0.2">
      <c r="A2922" s="111"/>
      <c r="B2922" s="111" t="s">
        <v>262</v>
      </c>
      <c r="C2922" s="125" t="s">
        <v>155</v>
      </c>
      <c r="D2922" s="126">
        <v>1</v>
      </c>
      <c r="E2922" s="113">
        <v>345761</v>
      </c>
      <c r="F2922" s="113">
        <f>D2922*E2922</f>
        <v>345761</v>
      </c>
    </row>
    <row r="2923" spans="1:6" x14ac:dyDescent="0.2">
      <c r="A2923" s="111"/>
      <c r="B2923" s="111" t="s">
        <v>260</v>
      </c>
      <c r="C2923" s="125" t="s">
        <v>148</v>
      </c>
      <c r="D2923" s="126">
        <v>4</v>
      </c>
      <c r="E2923" s="113">
        <v>19531.050000000003</v>
      </c>
      <c r="F2923" s="113">
        <f>D2923*E2923</f>
        <v>78124.200000000012</v>
      </c>
    </row>
    <row r="2924" spans="1:6" x14ac:dyDescent="0.2">
      <c r="A2924" s="111"/>
      <c r="B2924" s="111" t="s">
        <v>149</v>
      </c>
      <c r="C2924" s="125" t="s">
        <v>150</v>
      </c>
      <c r="D2924" s="126"/>
      <c r="E2924" s="113"/>
      <c r="F2924" s="113">
        <f>0.05*F2923</f>
        <v>3906.2100000000009</v>
      </c>
    </row>
    <row r="2925" spans="1:6" x14ac:dyDescent="0.2">
      <c r="A2925" s="127"/>
      <c r="B2925" s="115" t="s">
        <v>151</v>
      </c>
      <c r="C2925" s="116"/>
      <c r="D2925" s="116"/>
      <c r="E2925" s="128"/>
      <c r="F2925" s="117">
        <f>SUM(F2922:F2924)</f>
        <v>427791.41000000003</v>
      </c>
    </row>
    <row r="2926" spans="1:6" x14ac:dyDescent="0.2">
      <c r="A2926" s="111"/>
      <c r="B2926" s="111"/>
      <c r="C2926" s="125"/>
      <c r="D2926" s="125"/>
      <c r="E2926" s="113"/>
      <c r="F2926" s="113"/>
    </row>
    <row r="2927" spans="1:6" x14ac:dyDescent="0.2">
      <c r="A2927" s="107">
        <v>313</v>
      </c>
      <c r="B2927" s="108" t="s">
        <v>1123</v>
      </c>
      <c r="C2927" s="109" t="s">
        <v>139</v>
      </c>
      <c r="D2927" s="108" t="s">
        <v>140</v>
      </c>
      <c r="E2927" s="113"/>
      <c r="F2927" s="113"/>
    </row>
    <row r="2928" spans="1:6" x14ac:dyDescent="0.2">
      <c r="A2928" s="111"/>
      <c r="B2928" s="111" t="s">
        <v>172</v>
      </c>
      <c r="C2928" s="125" t="s">
        <v>142</v>
      </c>
      <c r="D2928" s="125" t="s">
        <v>135</v>
      </c>
      <c r="E2928" s="113" t="s">
        <v>136</v>
      </c>
      <c r="F2928" s="113" t="s">
        <v>137</v>
      </c>
    </row>
    <row r="2929" spans="1:6" x14ac:dyDescent="0.2">
      <c r="A2929" s="111"/>
      <c r="B2929" s="111" t="s">
        <v>1124</v>
      </c>
      <c r="C2929" s="125" t="s">
        <v>295</v>
      </c>
      <c r="D2929" s="125">
        <v>0.06</v>
      </c>
      <c r="E2929" s="113">
        <v>38000</v>
      </c>
      <c r="F2929" s="113">
        <f>+D2929*E2929</f>
        <v>2280</v>
      </c>
    </row>
    <row r="2930" spans="1:6" x14ac:dyDescent="0.2">
      <c r="A2930" s="111"/>
      <c r="B2930" s="111" t="s">
        <v>182</v>
      </c>
      <c r="C2930" s="125" t="s">
        <v>162</v>
      </c>
      <c r="D2930" s="125">
        <v>1</v>
      </c>
      <c r="E2930" s="113">
        <v>1200</v>
      </c>
      <c r="F2930" s="113">
        <f>+D2930*E2930</f>
        <v>1200</v>
      </c>
    </row>
    <row r="2931" spans="1:6" x14ac:dyDescent="0.2">
      <c r="A2931" s="111"/>
      <c r="B2931" s="111" t="s">
        <v>310</v>
      </c>
      <c r="C2931" s="125" t="s">
        <v>148</v>
      </c>
      <c r="D2931" s="125">
        <v>0.313</v>
      </c>
      <c r="E2931" s="113">
        <v>19531.050000000003</v>
      </c>
      <c r="F2931" s="113">
        <f>+D2931*E2931</f>
        <v>6113.2186500000007</v>
      </c>
    </row>
    <row r="2932" spans="1:6" x14ac:dyDescent="0.2">
      <c r="A2932" s="111"/>
      <c r="B2932" s="111" t="s">
        <v>177</v>
      </c>
      <c r="C2932" s="125" t="s">
        <v>178</v>
      </c>
      <c r="D2932" s="125">
        <v>0.03</v>
      </c>
      <c r="E2932" s="113">
        <v>1065</v>
      </c>
      <c r="F2932" s="113">
        <f>+D2932*E2932</f>
        <v>31.95</v>
      </c>
    </row>
    <row r="2933" spans="1:6" x14ac:dyDescent="0.2">
      <c r="A2933" s="111"/>
      <c r="B2933" s="115" t="s">
        <v>151</v>
      </c>
      <c r="C2933" s="116"/>
      <c r="D2933" s="116"/>
      <c r="E2933" s="128"/>
      <c r="F2933" s="117">
        <f>+SUM(F2929:F2932)</f>
        <v>9625.1686500000014</v>
      </c>
    </row>
    <row r="2934" spans="1:6" x14ac:dyDescent="0.2">
      <c r="A2934" s="111"/>
      <c r="B2934" s="111"/>
      <c r="C2934" s="125"/>
      <c r="D2934" s="125"/>
      <c r="E2934" s="113"/>
      <c r="F2934" s="113"/>
    </row>
    <row r="2935" spans="1:6" x14ac:dyDescent="0.2">
      <c r="A2935" s="107">
        <v>314</v>
      </c>
      <c r="B2935" s="108" t="s">
        <v>1125</v>
      </c>
      <c r="C2935" s="109" t="s">
        <v>139</v>
      </c>
      <c r="D2935" s="108" t="s">
        <v>140</v>
      </c>
      <c r="E2935" s="113"/>
      <c r="F2935" s="113"/>
    </row>
    <row r="2936" spans="1:6" x14ac:dyDescent="0.2">
      <c r="A2936" s="111"/>
      <c r="B2936" s="111" t="s">
        <v>172</v>
      </c>
      <c r="C2936" s="125" t="s">
        <v>142</v>
      </c>
      <c r="D2936" s="125" t="s">
        <v>135</v>
      </c>
      <c r="E2936" s="113" t="s">
        <v>136</v>
      </c>
      <c r="F2936" s="113" t="s">
        <v>137</v>
      </c>
    </row>
    <row r="2937" spans="1:6" x14ac:dyDescent="0.2">
      <c r="A2937" s="111"/>
      <c r="B2937" s="111" t="s">
        <v>624</v>
      </c>
      <c r="C2937" s="125" t="s">
        <v>293</v>
      </c>
      <c r="D2937" s="125">
        <v>0.35</v>
      </c>
      <c r="E2937" s="113">
        <v>710</v>
      </c>
      <c r="F2937" s="113">
        <f t="shared" ref="F2937:F2942" si="112">+D2937*E2937</f>
        <v>248.49999999999997</v>
      </c>
    </row>
    <row r="2938" spans="1:6" x14ac:dyDescent="0.2">
      <c r="A2938" s="111"/>
      <c r="B2938" s="111" t="s">
        <v>1017</v>
      </c>
      <c r="C2938" s="125" t="s">
        <v>295</v>
      </c>
      <c r="D2938" s="125">
        <v>0.01</v>
      </c>
      <c r="E2938" s="113">
        <v>31200</v>
      </c>
      <c r="F2938" s="113">
        <f t="shared" si="112"/>
        <v>312</v>
      </c>
    </row>
    <row r="2939" spans="1:6" x14ac:dyDescent="0.2">
      <c r="A2939" s="111"/>
      <c r="B2939" s="111" t="s">
        <v>332</v>
      </c>
      <c r="C2939" s="125" t="s">
        <v>150</v>
      </c>
      <c r="D2939" s="125">
        <v>1</v>
      </c>
      <c r="E2939" s="113">
        <v>1200</v>
      </c>
      <c r="F2939" s="113">
        <f t="shared" si="112"/>
        <v>1200</v>
      </c>
    </row>
    <row r="2940" spans="1:6" x14ac:dyDescent="0.2">
      <c r="A2940" s="111"/>
      <c r="B2940" s="111" t="s">
        <v>1124</v>
      </c>
      <c r="C2940" s="125" t="s">
        <v>295</v>
      </c>
      <c r="D2940" s="125">
        <v>0.05</v>
      </c>
      <c r="E2940" s="113">
        <v>38000</v>
      </c>
      <c r="F2940" s="113">
        <f t="shared" si="112"/>
        <v>1900</v>
      </c>
    </row>
    <row r="2941" spans="1:6" x14ac:dyDescent="0.2">
      <c r="A2941" s="111"/>
      <c r="B2941" s="111" t="s">
        <v>310</v>
      </c>
      <c r="C2941" s="125" t="s">
        <v>148</v>
      </c>
      <c r="D2941" s="125">
        <v>0.06</v>
      </c>
      <c r="E2941" s="113">
        <v>19531.050000000003</v>
      </c>
      <c r="F2941" s="113">
        <f t="shared" si="112"/>
        <v>1171.8630000000001</v>
      </c>
    </row>
    <row r="2942" spans="1:6" x14ac:dyDescent="0.2">
      <c r="A2942" s="111"/>
      <c r="B2942" s="111" t="s">
        <v>177</v>
      </c>
      <c r="C2942" s="125" t="s">
        <v>178</v>
      </c>
      <c r="D2942" s="125">
        <v>0.03</v>
      </c>
      <c r="E2942" s="113">
        <v>1065</v>
      </c>
      <c r="F2942" s="113">
        <f t="shared" si="112"/>
        <v>31.95</v>
      </c>
    </row>
    <row r="2943" spans="1:6" x14ac:dyDescent="0.2">
      <c r="A2943" s="111"/>
      <c r="B2943" s="115" t="s">
        <v>151</v>
      </c>
      <c r="C2943" s="116"/>
      <c r="D2943" s="116"/>
      <c r="E2943" s="128"/>
      <c r="F2943" s="117">
        <f>+SUM(F2937:F2942)</f>
        <v>4864.3130000000001</v>
      </c>
    </row>
    <row r="2944" spans="1:6" x14ac:dyDescent="0.2">
      <c r="A2944" s="111"/>
      <c r="B2944" s="111"/>
      <c r="C2944" s="125"/>
      <c r="D2944" s="125"/>
      <c r="E2944" s="113"/>
      <c r="F2944" s="113"/>
    </row>
    <row r="2945" spans="1:6" ht="15" x14ac:dyDescent="0.25">
      <c r="A2945" s="107">
        <v>315</v>
      </c>
      <c r="B2945" s="108" t="s">
        <v>1126</v>
      </c>
      <c r="C2945" s="109" t="s">
        <v>139</v>
      </c>
      <c r="D2945" s="108" t="s">
        <v>6</v>
      </c>
      <c r="E2945" s="110"/>
      <c r="F2945" s="94"/>
    </row>
    <row r="2946" spans="1:6" ht="15" x14ac:dyDescent="0.25">
      <c r="A2946" s="111"/>
      <c r="B2946" t="s">
        <v>172</v>
      </c>
      <c r="C2946" s="125" t="s">
        <v>142</v>
      </c>
      <c r="D2946" s="125" t="s">
        <v>135</v>
      </c>
      <c r="E2946" s="113" t="s">
        <v>136</v>
      </c>
      <c r="F2946" s="113" t="s">
        <v>137</v>
      </c>
    </row>
    <row r="2947" spans="1:6" x14ac:dyDescent="0.2">
      <c r="A2947" s="111"/>
      <c r="B2947" s="111" t="s">
        <v>471</v>
      </c>
      <c r="C2947" s="125" t="s">
        <v>148</v>
      </c>
      <c r="D2947" s="125">
        <v>0.35</v>
      </c>
      <c r="E2947" s="113">
        <v>26041.4</v>
      </c>
      <c r="F2947" s="113">
        <f>D2947*E2947</f>
        <v>9114.49</v>
      </c>
    </row>
    <row r="2948" spans="1:6" ht="15" x14ac:dyDescent="0.25">
      <c r="A2948" s="111"/>
      <c r="B2948" s="138" t="s">
        <v>175</v>
      </c>
      <c r="C2948" s="149" t="s">
        <v>176</v>
      </c>
      <c r="D2948" s="125">
        <v>0.02</v>
      </c>
      <c r="E2948" s="129">
        <v>85000</v>
      </c>
      <c r="F2948" s="129">
        <f>D2948*E2948</f>
        <v>1700</v>
      </c>
    </row>
    <row r="2949" spans="1:6" x14ac:dyDescent="0.2">
      <c r="A2949" s="111"/>
      <c r="B2949" s="111" t="s">
        <v>177</v>
      </c>
      <c r="C2949" s="125" t="s">
        <v>178</v>
      </c>
      <c r="D2949" s="125"/>
      <c r="E2949" s="113"/>
      <c r="F2949" s="113">
        <f>+F2947*0.05</f>
        <v>455.72450000000003</v>
      </c>
    </row>
    <row r="2950" spans="1:6" x14ac:dyDescent="0.2">
      <c r="A2950" s="111"/>
      <c r="B2950" s="111" t="s">
        <v>161</v>
      </c>
      <c r="C2950" s="125" t="s">
        <v>162</v>
      </c>
      <c r="D2950" s="125">
        <v>1</v>
      </c>
      <c r="E2950" s="113">
        <v>1600</v>
      </c>
      <c r="F2950" s="113">
        <f>D2950*E2950</f>
        <v>1600</v>
      </c>
    </row>
    <row r="2951" spans="1:6" x14ac:dyDescent="0.2">
      <c r="A2951" s="111"/>
      <c r="B2951" s="111" t="s">
        <v>829</v>
      </c>
      <c r="C2951" s="125" t="s">
        <v>388</v>
      </c>
      <c r="D2951" s="125">
        <v>1</v>
      </c>
      <c r="E2951" s="113">
        <v>200</v>
      </c>
      <c r="F2951" s="113">
        <f>D2951*E2951</f>
        <v>200</v>
      </c>
    </row>
    <row r="2952" spans="1:6" x14ac:dyDescent="0.2">
      <c r="A2952" s="111"/>
      <c r="B2952" s="115" t="s">
        <v>151</v>
      </c>
      <c r="C2952" s="116"/>
      <c r="D2952" s="116"/>
      <c r="E2952" s="128"/>
      <c r="F2952" s="117">
        <f>+SUM(F2947:F2951)</f>
        <v>13070.2145</v>
      </c>
    </row>
    <row r="2953" spans="1:6" x14ac:dyDescent="0.2">
      <c r="A2953" s="111"/>
      <c r="B2953" s="111"/>
      <c r="C2953" s="125"/>
      <c r="D2953" s="125"/>
      <c r="E2953" s="113"/>
      <c r="F2953" s="113"/>
    </row>
    <row r="2954" spans="1:6" ht="15" x14ac:dyDescent="0.25">
      <c r="A2954" s="107">
        <v>316</v>
      </c>
      <c r="B2954" s="108" t="s">
        <v>1127</v>
      </c>
      <c r="C2954" s="109" t="s">
        <v>139</v>
      </c>
      <c r="D2954" s="108" t="s">
        <v>140</v>
      </c>
      <c r="E2954" s="110"/>
      <c r="F2954" s="94"/>
    </row>
    <row r="2955" spans="1:6" ht="15" x14ac:dyDescent="0.25">
      <c r="A2955" s="111"/>
      <c r="B2955" t="s">
        <v>172</v>
      </c>
      <c r="C2955" s="125" t="s">
        <v>142</v>
      </c>
      <c r="D2955" s="125" t="s">
        <v>135</v>
      </c>
      <c r="E2955" s="113" t="s">
        <v>136</v>
      </c>
      <c r="F2955" s="113" t="s">
        <v>137</v>
      </c>
    </row>
    <row r="2956" spans="1:6" x14ac:dyDescent="0.2">
      <c r="A2956" s="111"/>
      <c r="B2956" s="111" t="s">
        <v>471</v>
      </c>
      <c r="C2956" s="125" t="s">
        <v>148</v>
      </c>
      <c r="D2956" s="125">
        <v>0.12</v>
      </c>
      <c r="E2956" s="113">
        <v>26041.4</v>
      </c>
      <c r="F2956" s="113">
        <f>D2956*E2956</f>
        <v>3124.9679999999998</v>
      </c>
    </row>
    <row r="2957" spans="1:6" ht="15" x14ac:dyDescent="0.25">
      <c r="A2957" s="111"/>
      <c r="B2957" s="138" t="s">
        <v>175</v>
      </c>
      <c r="C2957" s="149" t="s">
        <v>176</v>
      </c>
      <c r="D2957" s="125">
        <v>7.0000000000000001E-3</v>
      </c>
      <c r="E2957" s="129">
        <v>85000</v>
      </c>
      <c r="F2957" s="129">
        <f>D2957*E2957</f>
        <v>595</v>
      </c>
    </row>
    <row r="2958" spans="1:6" x14ac:dyDescent="0.2">
      <c r="A2958" s="111"/>
      <c r="B2958" s="111" t="s">
        <v>177</v>
      </c>
      <c r="C2958" s="125" t="s">
        <v>178</v>
      </c>
      <c r="D2958" s="125"/>
      <c r="E2958" s="113"/>
      <c r="F2958" s="113">
        <f>+F2956*0.05</f>
        <v>156.2484</v>
      </c>
    </row>
    <row r="2959" spans="1:6" x14ac:dyDescent="0.2">
      <c r="A2959" s="111"/>
      <c r="B2959" s="111" t="s">
        <v>161</v>
      </c>
      <c r="C2959" s="125" t="s">
        <v>162</v>
      </c>
      <c r="D2959" s="125">
        <v>0.33</v>
      </c>
      <c r="E2959" s="113">
        <v>1600</v>
      </c>
      <c r="F2959" s="113">
        <f>D2959*E2959</f>
        <v>528</v>
      </c>
    </row>
    <row r="2960" spans="1:6" x14ac:dyDescent="0.2">
      <c r="A2960" s="111"/>
      <c r="B2960" s="111" t="s">
        <v>829</v>
      </c>
      <c r="C2960" s="125" t="s">
        <v>388</v>
      </c>
      <c r="D2960" s="125">
        <v>0.33</v>
      </c>
      <c r="E2960" s="113">
        <v>200</v>
      </c>
      <c r="F2960" s="113">
        <f>D2960*E2960</f>
        <v>66</v>
      </c>
    </row>
    <row r="2961" spans="1:6" x14ac:dyDescent="0.2">
      <c r="A2961" s="111"/>
      <c r="B2961" s="115" t="s">
        <v>151</v>
      </c>
      <c r="C2961" s="116"/>
      <c r="D2961" s="116"/>
      <c r="E2961" s="128"/>
      <c r="F2961" s="117">
        <f>+SUM(F2956:F2960)</f>
        <v>4470.2163999999993</v>
      </c>
    </row>
    <row r="2962" spans="1:6" x14ac:dyDescent="0.2">
      <c r="A2962" s="111"/>
      <c r="B2962" s="111"/>
      <c r="C2962" s="125"/>
      <c r="D2962" s="125"/>
      <c r="E2962" s="113"/>
      <c r="F2962" s="113"/>
    </row>
    <row r="2963" spans="1:6" x14ac:dyDescent="0.2">
      <c r="A2963" s="107">
        <v>317</v>
      </c>
      <c r="B2963" s="150" t="s">
        <v>1128</v>
      </c>
      <c r="C2963" s="151" t="s">
        <v>139</v>
      </c>
      <c r="D2963" s="109" t="s">
        <v>794</v>
      </c>
      <c r="E2963" s="123"/>
      <c r="F2963" s="123"/>
    </row>
    <row r="2964" spans="1:6" ht="15" x14ac:dyDescent="0.25">
      <c r="A2964" s="111"/>
      <c r="B2964" t="s">
        <v>172</v>
      </c>
      <c r="C2964" s="149" t="s">
        <v>142</v>
      </c>
      <c r="D2964" s="141" t="s">
        <v>173</v>
      </c>
      <c r="E2964" s="152" t="s">
        <v>136</v>
      </c>
      <c r="F2964" s="152" t="s">
        <v>137</v>
      </c>
    </row>
    <row r="2965" spans="1:6" x14ac:dyDescent="0.2">
      <c r="A2965" s="111"/>
      <c r="B2965" s="111" t="s">
        <v>865</v>
      </c>
      <c r="C2965" s="125" t="s">
        <v>140</v>
      </c>
      <c r="D2965" s="125">
        <v>1.57</v>
      </c>
      <c r="E2965" s="113">
        <v>6032</v>
      </c>
      <c r="F2965" s="113">
        <f>+D2965*E2965</f>
        <v>9470.24</v>
      </c>
    </row>
    <row r="2966" spans="1:6" x14ac:dyDescent="0.2">
      <c r="A2966" s="111"/>
      <c r="B2966" s="111" t="s">
        <v>863</v>
      </c>
      <c r="C2966" s="125" t="s">
        <v>140</v>
      </c>
      <c r="D2966" s="125">
        <v>1.57</v>
      </c>
      <c r="E2966" s="113">
        <v>500</v>
      </c>
      <c r="F2966" s="113">
        <f>+D2966*E2966</f>
        <v>785</v>
      </c>
    </row>
    <row r="2967" spans="1:6" x14ac:dyDescent="0.2">
      <c r="A2967" s="111"/>
      <c r="B2967" s="111" t="s">
        <v>661</v>
      </c>
      <c r="C2967" s="125" t="s">
        <v>777</v>
      </c>
      <c r="D2967" s="125">
        <v>0.18</v>
      </c>
      <c r="E2967" s="113">
        <v>3000</v>
      </c>
      <c r="F2967" s="113">
        <f>+D2967*E2967</f>
        <v>540</v>
      </c>
    </row>
    <row r="2968" spans="1:6" ht="15" x14ac:dyDescent="0.25">
      <c r="A2968" s="111"/>
      <c r="B2968" s="111" t="s">
        <v>842</v>
      </c>
      <c r="C2968" s="149" t="s">
        <v>176</v>
      </c>
      <c r="D2968" s="125">
        <v>0.01</v>
      </c>
      <c r="E2968" s="113">
        <v>85000</v>
      </c>
      <c r="F2968" s="113">
        <f>+D2968*E2968</f>
        <v>850</v>
      </c>
    </row>
    <row r="2969" spans="1:6" ht="15" x14ac:dyDescent="0.25">
      <c r="A2969" s="111"/>
      <c r="B2969" t="s">
        <v>270</v>
      </c>
      <c r="C2969" s="149" t="s">
        <v>148</v>
      </c>
      <c r="D2969" s="141">
        <v>0.18</v>
      </c>
      <c r="E2969" s="129">
        <v>19531.050000000003</v>
      </c>
      <c r="F2969" s="28">
        <f>D2969*E2969</f>
        <v>3515.5890000000004</v>
      </c>
    </row>
    <row r="2970" spans="1:6" ht="15" x14ac:dyDescent="0.25">
      <c r="A2970" s="111"/>
      <c r="B2970" t="s">
        <v>161</v>
      </c>
      <c r="C2970" s="149" t="s">
        <v>162</v>
      </c>
      <c r="D2970" s="125">
        <v>0.30000000000000004</v>
      </c>
      <c r="E2970" s="113">
        <v>1600</v>
      </c>
      <c r="F2970" s="28">
        <f>D2970*E2970</f>
        <v>480.00000000000006</v>
      </c>
    </row>
    <row r="2971" spans="1:6" x14ac:dyDescent="0.2">
      <c r="A2971" s="127"/>
      <c r="B2971" s="153" t="s">
        <v>151</v>
      </c>
      <c r="C2971" s="116"/>
      <c r="D2971" s="116"/>
      <c r="E2971" s="128"/>
      <c r="F2971" s="117">
        <f>SUM(F2965:F2970)</f>
        <v>15640.829</v>
      </c>
    </row>
    <row r="2972" spans="1:6" x14ac:dyDescent="0.2">
      <c r="A2972" s="111"/>
      <c r="B2972" s="111"/>
      <c r="C2972" s="125"/>
      <c r="D2972" s="125"/>
      <c r="E2972" s="113"/>
      <c r="F2972" s="113"/>
    </row>
    <row r="2973" spans="1:6" x14ac:dyDescent="0.2">
      <c r="A2973" s="107">
        <v>318</v>
      </c>
      <c r="B2973" s="150" t="s">
        <v>1129</v>
      </c>
      <c r="C2973" s="151" t="s">
        <v>139</v>
      </c>
      <c r="D2973" s="109" t="s">
        <v>6</v>
      </c>
      <c r="E2973" s="123"/>
      <c r="F2973" s="123"/>
    </row>
    <row r="2974" spans="1:6" ht="15" x14ac:dyDescent="0.25">
      <c r="A2974" s="111"/>
      <c r="B2974" t="s">
        <v>172</v>
      </c>
      <c r="C2974" s="149" t="s">
        <v>142</v>
      </c>
      <c r="D2974" s="141" t="s">
        <v>173</v>
      </c>
      <c r="E2974" s="152" t="s">
        <v>136</v>
      </c>
      <c r="F2974" s="152" t="s">
        <v>137</v>
      </c>
    </row>
    <row r="2975" spans="1:6" x14ac:dyDescent="0.2">
      <c r="A2975" s="111"/>
      <c r="B2975" s="111" t="s">
        <v>1130</v>
      </c>
      <c r="C2975" s="125" t="s">
        <v>6</v>
      </c>
      <c r="D2975" s="125">
        <v>1.05</v>
      </c>
      <c r="E2975" s="113">
        <v>1000</v>
      </c>
      <c r="F2975" s="113">
        <f>+D2975*E2975</f>
        <v>1050</v>
      </c>
    </row>
    <row r="2976" spans="1:6" x14ac:dyDescent="0.2">
      <c r="A2976" s="111"/>
      <c r="B2976" s="111" t="s">
        <v>1131</v>
      </c>
      <c r="C2976" s="125" t="s">
        <v>1098</v>
      </c>
      <c r="D2976" s="125">
        <v>1</v>
      </c>
      <c r="E2976" s="113">
        <v>1500</v>
      </c>
      <c r="F2976" s="113">
        <f>+D2976*E2976</f>
        <v>1500</v>
      </c>
    </row>
    <row r="2977" spans="1:6" ht="15" x14ac:dyDescent="0.25">
      <c r="A2977" s="111"/>
      <c r="B2977" t="s">
        <v>270</v>
      </c>
      <c r="C2977" s="149" t="s">
        <v>148</v>
      </c>
      <c r="D2977" s="141">
        <v>0.3</v>
      </c>
      <c r="E2977" s="129">
        <v>19531.050000000003</v>
      </c>
      <c r="F2977" s="28">
        <f>D2977*E2977</f>
        <v>5859.3150000000005</v>
      </c>
    </row>
    <row r="2978" spans="1:6" ht="15" x14ac:dyDescent="0.25">
      <c r="A2978" s="111"/>
      <c r="B2978" t="s">
        <v>161</v>
      </c>
      <c r="C2978" s="149" t="s">
        <v>162</v>
      </c>
      <c r="D2978" s="125">
        <v>0.6</v>
      </c>
      <c r="E2978" s="113">
        <v>1600</v>
      </c>
      <c r="F2978" s="28">
        <f>D2978*E2978</f>
        <v>960</v>
      </c>
    </row>
    <row r="2979" spans="1:6" x14ac:dyDescent="0.2">
      <c r="A2979" s="127"/>
      <c r="B2979" s="153" t="s">
        <v>151</v>
      </c>
      <c r="C2979" s="116"/>
      <c r="D2979" s="116"/>
      <c r="E2979" s="128"/>
      <c r="F2979" s="117">
        <f>SUM(F2975:F2978)</f>
        <v>9369.3150000000005</v>
      </c>
    </row>
    <row r="2980" spans="1:6" x14ac:dyDescent="0.2">
      <c r="A2980" s="111"/>
      <c r="B2980" s="111"/>
      <c r="C2980" s="125"/>
      <c r="D2980" s="125"/>
      <c r="E2980" s="113"/>
      <c r="F2980" s="113"/>
    </row>
    <row r="2981" spans="1:6" x14ac:dyDescent="0.2">
      <c r="A2981" s="107">
        <v>319</v>
      </c>
      <c r="B2981" s="108" t="s">
        <v>1132</v>
      </c>
      <c r="C2981" s="109" t="s">
        <v>139</v>
      </c>
      <c r="D2981" s="108" t="s">
        <v>140</v>
      </c>
      <c r="E2981" s="123"/>
      <c r="F2981" s="124"/>
    </row>
    <row r="2982" spans="1:6" x14ac:dyDescent="0.2">
      <c r="A2982" s="111"/>
      <c r="B2982" s="125" t="s">
        <v>141</v>
      </c>
      <c r="C2982" s="125" t="s">
        <v>142</v>
      </c>
      <c r="D2982" s="125" t="s">
        <v>135</v>
      </c>
      <c r="E2982" s="113" t="s">
        <v>136</v>
      </c>
      <c r="F2982" s="113" t="s">
        <v>137</v>
      </c>
    </row>
    <row r="2983" spans="1:6" x14ac:dyDescent="0.2">
      <c r="A2983" s="111"/>
      <c r="B2983" s="111" t="s">
        <v>262</v>
      </c>
      <c r="C2983" s="125" t="s">
        <v>155</v>
      </c>
      <c r="D2983" s="126">
        <v>0.02</v>
      </c>
      <c r="E2983" s="113">
        <v>392045</v>
      </c>
      <c r="F2983" s="113">
        <f>D2983*E2983</f>
        <v>7840.9000000000005</v>
      </c>
    </row>
    <row r="2984" spans="1:6" x14ac:dyDescent="0.2">
      <c r="A2984" s="111"/>
      <c r="B2984" s="111" t="s">
        <v>260</v>
      </c>
      <c r="C2984" s="125" t="s">
        <v>148</v>
      </c>
      <c r="D2984" s="126">
        <v>0.3</v>
      </c>
      <c r="E2984" s="113">
        <v>19531.050000000003</v>
      </c>
      <c r="F2984" s="113">
        <f>D2984*E2984</f>
        <v>5859.3150000000005</v>
      </c>
    </row>
    <row r="2985" spans="1:6" x14ac:dyDescent="0.2">
      <c r="A2985" s="111"/>
      <c r="B2985" s="111" t="s">
        <v>149</v>
      </c>
      <c r="C2985" s="125" t="s">
        <v>150</v>
      </c>
      <c r="D2985" s="126"/>
      <c r="E2985" s="113"/>
      <c r="F2985" s="113">
        <f>0.05*F2984</f>
        <v>292.96575000000001</v>
      </c>
    </row>
    <row r="2986" spans="1:6" ht="15" x14ac:dyDescent="0.25">
      <c r="A2986" s="111"/>
      <c r="B2986" t="s">
        <v>161</v>
      </c>
      <c r="C2986" s="149" t="s">
        <v>162</v>
      </c>
      <c r="D2986" s="125">
        <v>1</v>
      </c>
      <c r="E2986" s="113">
        <v>1600</v>
      </c>
      <c r="F2986" s="28">
        <f>D2986*E2986</f>
        <v>1600</v>
      </c>
    </row>
    <row r="2987" spans="1:6" x14ac:dyDescent="0.2">
      <c r="A2987" s="127"/>
      <c r="B2987" s="115" t="s">
        <v>151</v>
      </c>
      <c r="C2987" s="116"/>
      <c r="D2987" s="116"/>
      <c r="E2987" s="128"/>
      <c r="F2987" s="117">
        <f>SUM(F2983:F2985)</f>
        <v>13993.18075</v>
      </c>
    </row>
    <row r="2988" spans="1:6" x14ac:dyDescent="0.2">
      <c r="A2988" s="111"/>
      <c r="B2988" s="111"/>
      <c r="C2988" s="125"/>
      <c r="D2988" s="125"/>
      <c r="E2988" s="113"/>
      <c r="F2988" s="113"/>
    </row>
    <row r="2989" spans="1:6" x14ac:dyDescent="0.2">
      <c r="A2989" s="107">
        <v>320</v>
      </c>
      <c r="B2989" s="134" t="s">
        <v>1133</v>
      </c>
      <c r="C2989" s="135" t="s">
        <v>139</v>
      </c>
      <c r="D2989" s="142" t="s">
        <v>140</v>
      </c>
      <c r="E2989" s="137"/>
      <c r="F2989" s="23"/>
    </row>
    <row r="2990" spans="1:6" ht="15" x14ac:dyDescent="0.25">
      <c r="A2990" s="111"/>
      <c r="B2990" t="s">
        <v>172</v>
      </c>
      <c r="C2990" s="149" t="s">
        <v>142</v>
      </c>
      <c r="D2990" s="141" t="s">
        <v>173</v>
      </c>
      <c r="E2990" s="129" t="s">
        <v>136</v>
      </c>
      <c r="F2990" s="113" t="s">
        <v>137</v>
      </c>
    </row>
    <row r="2991" spans="1:6" ht="15" x14ac:dyDescent="0.25">
      <c r="A2991" s="111"/>
      <c r="B2991" t="s">
        <v>1134</v>
      </c>
      <c r="C2991" s="149" t="s">
        <v>142</v>
      </c>
      <c r="D2991" s="141">
        <f>1.05/2</f>
        <v>0.52500000000000002</v>
      </c>
      <c r="E2991" s="129">
        <v>29000</v>
      </c>
      <c r="F2991" s="28">
        <f>D2991*E2991</f>
        <v>15225</v>
      </c>
    </row>
    <row r="2992" spans="1:6" ht="15" x14ac:dyDescent="0.25">
      <c r="A2992" s="111"/>
      <c r="B2992" s="111" t="s">
        <v>442</v>
      </c>
      <c r="C2992" s="125" t="s">
        <v>295</v>
      </c>
      <c r="D2992" s="126">
        <v>0.03</v>
      </c>
      <c r="E2992" s="113">
        <v>90800</v>
      </c>
      <c r="F2992" s="28">
        <f>D2992*E2992</f>
        <v>2724</v>
      </c>
    </row>
    <row r="2993" spans="1:6" ht="15" x14ac:dyDescent="0.25">
      <c r="A2993" s="111"/>
      <c r="B2993" t="s">
        <v>707</v>
      </c>
      <c r="C2993" s="149" t="s">
        <v>148</v>
      </c>
      <c r="D2993" s="141">
        <v>0.4</v>
      </c>
      <c r="E2993" s="129">
        <v>26041.4</v>
      </c>
      <c r="F2993" s="28">
        <f>D2993*E2993</f>
        <v>10416.560000000001</v>
      </c>
    </row>
    <row r="2994" spans="1:6" ht="15" x14ac:dyDescent="0.25">
      <c r="A2994" s="111"/>
      <c r="B2994" t="s">
        <v>177</v>
      </c>
      <c r="C2994" s="149" t="s">
        <v>178</v>
      </c>
      <c r="D2994" s="141"/>
      <c r="E2994" s="129"/>
      <c r="F2994" s="28">
        <f>+F2993*0.05</f>
        <v>520.82800000000009</v>
      </c>
    </row>
    <row r="2995" spans="1:6" ht="15" x14ac:dyDescent="0.25">
      <c r="A2995" s="111"/>
      <c r="B2995" s="111" t="s">
        <v>842</v>
      </c>
      <c r="C2995" s="149" t="s">
        <v>176</v>
      </c>
      <c r="D2995" s="125">
        <v>0.01</v>
      </c>
      <c r="E2995" s="113">
        <v>85000</v>
      </c>
      <c r="F2995" s="113">
        <f>+D2995*E2995</f>
        <v>850</v>
      </c>
    </row>
    <row r="2996" spans="1:6" ht="15" x14ac:dyDescent="0.25">
      <c r="A2996" s="127"/>
      <c r="B2996" t="s">
        <v>161</v>
      </c>
      <c r="C2996" s="149" t="s">
        <v>162</v>
      </c>
      <c r="D2996" s="141">
        <v>0.5</v>
      </c>
      <c r="E2996" s="129">
        <v>1600</v>
      </c>
      <c r="F2996" s="28">
        <f>D2996*E2996</f>
        <v>800</v>
      </c>
    </row>
    <row r="2997" spans="1:6" x14ac:dyDescent="0.2">
      <c r="A2997" s="111"/>
      <c r="B2997" s="115" t="s">
        <v>151</v>
      </c>
      <c r="C2997" s="130"/>
      <c r="D2997" s="131"/>
      <c r="E2997" s="132"/>
      <c r="F2997" s="32">
        <f>SUM(F2991:F2996)</f>
        <v>30536.388000000003</v>
      </c>
    </row>
    <row r="2998" spans="1:6" x14ac:dyDescent="0.2">
      <c r="A2998" s="111"/>
      <c r="B2998" s="111"/>
      <c r="C2998" s="125"/>
      <c r="D2998" s="125"/>
      <c r="E2998" s="113"/>
      <c r="F2998" s="113"/>
    </row>
    <row r="2999" spans="1:6" x14ac:dyDescent="0.2">
      <c r="A2999" s="107">
        <v>321</v>
      </c>
      <c r="B2999" s="134" t="s">
        <v>1135</v>
      </c>
      <c r="C2999" s="135" t="s">
        <v>139</v>
      </c>
      <c r="D2999" s="142" t="s">
        <v>140</v>
      </c>
      <c r="E2999" s="113"/>
      <c r="F2999" s="113"/>
    </row>
    <row r="3000" spans="1:6" ht="15" x14ac:dyDescent="0.25">
      <c r="A3000" s="111"/>
      <c r="B3000" t="s">
        <v>172</v>
      </c>
      <c r="C3000" s="149" t="s">
        <v>142</v>
      </c>
      <c r="D3000" s="141" t="s">
        <v>173</v>
      </c>
      <c r="E3000" s="129" t="s">
        <v>136</v>
      </c>
      <c r="F3000" s="113" t="s">
        <v>137</v>
      </c>
    </row>
    <row r="3001" spans="1:6" ht="15" x14ac:dyDescent="0.25">
      <c r="A3001" s="111"/>
      <c r="B3001" t="s">
        <v>705</v>
      </c>
      <c r="C3001" s="149" t="s">
        <v>489</v>
      </c>
      <c r="D3001" s="141">
        <v>0.05</v>
      </c>
      <c r="E3001" s="129">
        <v>6100</v>
      </c>
      <c r="F3001" s="28">
        <f>+D3001*E3001</f>
        <v>305</v>
      </c>
    </row>
    <row r="3002" spans="1:6" ht="15" x14ac:dyDescent="0.25">
      <c r="A3002" s="111"/>
      <c r="B3002" s="119" t="s">
        <v>624</v>
      </c>
      <c r="C3002" s="149" t="s">
        <v>293</v>
      </c>
      <c r="D3002" s="120">
        <v>0.16</v>
      </c>
      <c r="E3002" s="129">
        <v>1500</v>
      </c>
      <c r="F3002" s="28">
        <f t="shared" ref="F3002:F3010" si="113">+D3002*E3002</f>
        <v>240</v>
      </c>
    </row>
    <row r="3003" spans="1:6" ht="15" x14ac:dyDescent="0.25">
      <c r="A3003" s="111"/>
      <c r="B3003" s="119" t="s">
        <v>625</v>
      </c>
      <c r="C3003" s="149" t="s">
        <v>626</v>
      </c>
      <c r="D3003" s="120">
        <v>1.4999999999999999E-2</v>
      </c>
      <c r="E3003" s="129">
        <v>50000</v>
      </c>
      <c r="F3003" s="28">
        <f t="shared" si="113"/>
        <v>750</v>
      </c>
    </row>
    <row r="3004" spans="1:6" ht="15" x14ac:dyDescent="0.25">
      <c r="A3004" s="111"/>
      <c r="B3004" s="119" t="s">
        <v>447</v>
      </c>
      <c r="C3004" s="149" t="s">
        <v>295</v>
      </c>
      <c r="D3004" s="120">
        <v>0.01</v>
      </c>
      <c r="E3004" s="129">
        <v>12500</v>
      </c>
      <c r="F3004" s="28">
        <f t="shared" si="113"/>
        <v>125</v>
      </c>
    </row>
    <row r="3005" spans="1:6" ht="15" x14ac:dyDescent="0.25">
      <c r="A3005" s="111"/>
      <c r="B3005" t="s">
        <v>706</v>
      </c>
      <c r="C3005" s="149" t="s">
        <v>142</v>
      </c>
      <c r="D3005" s="141">
        <v>5.5E-2</v>
      </c>
      <c r="E3005" s="129">
        <v>9800</v>
      </c>
      <c r="F3005" s="28">
        <f t="shared" si="113"/>
        <v>539</v>
      </c>
    </row>
    <row r="3006" spans="1:6" ht="15" x14ac:dyDescent="0.25">
      <c r="A3006" s="111"/>
      <c r="B3006" t="s">
        <v>707</v>
      </c>
      <c r="C3006" s="149" t="s">
        <v>148</v>
      </c>
      <c r="D3006" s="141">
        <v>0.08</v>
      </c>
      <c r="E3006" s="129">
        <v>26041.4</v>
      </c>
      <c r="F3006" s="28">
        <f t="shared" si="113"/>
        <v>2083.3120000000004</v>
      </c>
    </row>
    <row r="3007" spans="1:6" ht="15" x14ac:dyDescent="0.25">
      <c r="A3007" s="111"/>
      <c r="B3007" t="s">
        <v>597</v>
      </c>
      <c r="C3007" s="149" t="s">
        <v>148</v>
      </c>
      <c r="D3007" s="141">
        <v>0.14000000000000001</v>
      </c>
      <c r="E3007" s="129">
        <v>19531.050000000003</v>
      </c>
      <c r="F3007" s="28">
        <f t="shared" si="113"/>
        <v>2734.3470000000007</v>
      </c>
    </row>
    <row r="3008" spans="1:6" ht="15" x14ac:dyDescent="0.25">
      <c r="A3008" s="111"/>
      <c r="B3008" t="s">
        <v>177</v>
      </c>
      <c r="C3008" s="149" t="s">
        <v>178</v>
      </c>
      <c r="D3008" s="141"/>
      <c r="E3008" s="129"/>
      <c r="F3008" s="28">
        <f>+F3007*0.05+F3006*0.05</f>
        <v>240.88295000000005</v>
      </c>
    </row>
    <row r="3009" spans="1:6" ht="15" x14ac:dyDescent="0.25">
      <c r="A3009" s="111"/>
      <c r="B3009" t="s">
        <v>708</v>
      </c>
      <c r="C3009" s="149" t="s">
        <v>388</v>
      </c>
      <c r="D3009" s="141">
        <v>1</v>
      </c>
      <c r="E3009" s="129">
        <v>41</v>
      </c>
      <c r="F3009" s="28">
        <f t="shared" si="113"/>
        <v>41</v>
      </c>
    </row>
    <row r="3010" spans="1:6" ht="15" x14ac:dyDescent="0.25">
      <c r="A3010" s="111"/>
      <c r="B3010" t="s">
        <v>161</v>
      </c>
      <c r="C3010" s="149" t="s">
        <v>162</v>
      </c>
      <c r="D3010" s="141">
        <v>1</v>
      </c>
      <c r="E3010" s="129">
        <v>1600</v>
      </c>
      <c r="F3010" s="28">
        <f t="shared" si="113"/>
        <v>1600</v>
      </c>
    </row>
    <row r="3011" spans="1:6" x14ac:dyDescent="0.2">
      <c r="A3011" s="111"/>
      <c r="B3011" s="115" t="s">
        <v>151</v>
      </c>
      <c r="C3011" s="130"/>
      <c r="D3011" s="131">
        <v>0</v>
      </c>
      <c r="E3011" s="132"/>
      <c r="F3011" s="32">
        <f>+SUM(F3001:F3010)</f>
        <v>8658.5419500000025</v>
      </c>
    </row>
    <row r="3012" spans="1:6" x14ac:dyDescent="0.2">
      <c r="A3012" s="111"/>
      <c r="B3012" s="111"/>
      <c r="C3012" s="125"/>
      <c r="D3012" s="125"/>
      <c r="E3012" s="113"/>
      <c r="F3012" s="113"/>
    </row>
    <row r="3013" spans="1:6" x14ac:dyDescent="0.2">
      <c r="A3013" s="107">
        <v>322</v>
      </c>
      <c r="B3013" s="108" t="s">
        <v>1136</v>
      </c>
      <c r="C3013" s="109" t="s">
        <v>139</v>
      </c>
      <c r="D3013" s="108" t="s">
        <v>140</v>
      </c>
      <c r="E3013" s="123"/>
      <c r="F3013" s="124"/>
    </row>
    <row r="3014" spans="1:6" x14ac:dyDescent="0.2">
      <c r="A3014" s="111"/>
      <c r="B3014" s="125" t="s">
        <v>141</v>
      </c>
      <c r="C3014" s="125" t="s">
        <v>142</v>
      </c>
      <c r="D3014" s="125" t="s">
        <v>135</v>
      </c>
      <c r="E3014" s="113" t="s">
        <v>136</v>
      </c>
      <c r="F3014" s="113" t="s">
        <v>137</v>
      </c>
    </row>
    <row r="3015" spans="1:6" x14ac:dyDescent="0.2">
      <c r="A3015" s="111"/>
      <c r="B3015" s="111" t="s">
        <v>286</v>
      </c>
      <c r="C3015" s="125" t="s">
        <v>287</v>
      </c>
      <c r="D3015" s="126">
        <v>4.3999999999999997E-2</v>
      </c>
      <c r="E3015" s="113">
        <v>10</v>
      </c>
      <c r="F3015" s="154">
        <f>D3015*E3015</f>
        <v>0.43999999999999995</v>
      </c>
    </row>
    <row r="3016" spans="1:6" x14ac:dyDescent="0.2">
      <c r="A3016" s="111"/>
      <c r="B3016" s="111" t="s">
        <v>305</v>
      </c>
      <c r="C3016" s="125" t="s">
        <v>306</v>
      </c>
      <c r="D3016" s="126">
        <v>6.3E-2</v>
      </c>
      <c r="E3016" s="113">
        <v>50000</v>
      </c>
      <c r="F3016" s="113">
        <f>D3016*E3016</f>
        <v>3150</v>
      </c>
    </row>
    <row r="3017" spans="1:6" x14ac:dyDescent="0.2">
      <c r="A3017" s="111"/>
      <c r="B3017" s="111" t="s">
        <v>307</v>
      </c>
      <c r="C3017" s="125" t="s">
        <v>148</v>
      </c>
      <c r="D3017" s="126">
        <v>0.313</v>
      </c>
      <c r="E3017" s="113">
        <v>19531.050000000003</v>
      </c>
      <c r="F3017" s="113">
        <f>D3017*E3017</f>
        <v>6113.2186500000007</v>
      </c>
    </row>
    <row r="3018" spans="1:6" x14ac:dyDescent="0.2">
      <c r="A3018" s="111"/>
      <c r="B3018" s="111" t="s">
        <v>149</v>
      </c>
      <c r="C3018" s="125" t="s">
        <v>150</v>
      </c>
      <c r="D3018" s="126"/>
      <c r="E3018" s="113"/>
      <c r="F3018" s="113">
        <f>0.05*F3017</f>
        <v>305.66093250000006</v>
      </c>
    </row>
    <row r="3019" spans="1:6" x14ac:dyDescent="0.2">
      <c r="A3019" s="111"/>
      <c r="B3019" s="111" t="s">
        <v>182</v>
      </c>
      <c r="C3019" s="125" t="s">
        <v>162</v>
      </c>
      <c r="D3019" s="126">
        <v>1</v>
      </c>
      <c r="E3019" s="113">
        <v>1600</v>
      </c>
      <c r="F3019" s="113">
        <f>D3019*E3019</f>
        <v>1600</v>
      </c>
    </row>
    <row r="3020" spans="1:6" x14ac:dyDescent="0.2">
      <c r="A3020" s="127"/>
      <c r="B3020" s="115" t="s">
        <v>151</v>
      </c>
      <c r="C3020" s="116"/>
      <c r="D3020" s="116"/>
      <c r="E3020" s="128"/>
      <c r="F3020" s="117">
        <f>SUM(F3015:F3019)</f>
        <v>11169.319582500002</v>
      </c>
    </row>
    <row r="3021" spans="1:6" x14ac:dyDescent="0.2">
      <c r="A3021" s="111"/>
      <c r="B3021" s="111"/>
      <c r="C3021" s="125"/>
      <c r="D3021" s="125"/>
      <c r="E3021" s="113"/>
      <c r="F3021" s="113"/>
    </row>
    <row r="3022" spans="1:6" ht="15" x14ac:dyDescent="0.25">
      <c r="A3022" s="107">
        <v>323</v>
      </c>
      <c r="B3022" s="108" t="s">
        <v>1137</v>
      </c>
      <c r="C3022" s="109" t="s">
        <v>139</v>
      </c>
      <c r="D3022" s="108" t="s">
        <v>6</v>
      </c>
      <c r="E3022" s="110"/>
      <c r="F3022" s="94"/>
    </row>
    <row r="3023" spans="1:6" x14ac:dyDescent="0.2">
      <c r="A3023" s="111"/>
      <c r="B3023" s="125" t="s">
        <v>141</v>
      </c>
      <c r="C3023" s="125" t="s">
        <v>142</v>
      </c>
      <c r="D3023" s="125" t="s">
        <v>135</v>
      </c>
      <c r="E3023" s="113" t="s">
        <v>136</v>
      </c>
      <c r="F3023" s="113" t="s">
        <v>137</v>
      </c>
    </row>
    <row r="3024" spans="1:6" ht="15" x14ac:dyDescent="0.25">
      <c r="A3024" s="111"/>
      <c r="B3024" t="s">
        <v>269</v>
      </c>
      <c r="C3024" s="149" t="s">
        <v>155</v>
      </c>
      <c r="D3024" s="141">
        <v>3.3000000000000002E-2</v>
      </c>
      <c r="E3024" s="129">
        <v>392045</v>
      </c>
      <c r="F3024" s="28">
        <f t="shared" ref="F3024:F3029" si="114">D3024*E3024</f>
        <v>12937.485000000001</v>
      </c>
    </row>
    <row r="3025" spans="1:6" ht="15" x14ac:dyDescent="0.25">
      <c r="A3025" s="111"/>
      <c r="B3025" t="s">
        <v>326</v>
      </c>
      <c r="C3025" s="149" t="s">
        <v>6</v>
      </c>
      <c r="D3025" s="141">
        <v>1.05</v>
      </c>
      <c r="E3025" s="129">
        <v>6518</v>
      </c>
      <c r="F3025" s="28">
        <f t="shared" si="114"/>
        <v>6843.9000000000005</v>
      </c>
    </row>
    <row r="3026" spans="1:6" ht="15" x14ac:dyDescent="0.25">
      <c r="A3026" s="111"/>
      <c r="B3026" t="s">
        <v>1138</v>
      </c>
      <c r="C3026" s="149" t="s">
        <v>6</v>
      </c>
      <c r="D3026" s="141">
        <v>1.05</v>
      </c>
      <c r="E3026" s="129">
        <v>8542</v>
      </c>
      <c r="F3026" s="28">
        <f t="shared" si="114"/>
        <v>8969.1</v>
      </c>
    </row>
    <row r="3027" spans="1:6" ht="15" x14ac:dyDescent="0.25">
      <c r="A3027" s="111"/>
      <c r="B3027" t="s">
        <v>270</v>
      </c>
      <c r="C3027" s="149" t="s">
        <v>148</v>
      </c>
      <c r="D3027" s="141">
        <v>0.5</v>
      </c>
      <c r="E3027" s="129">
        <v>19531.050000000003</v>
      </c>
      <c r="F3027" s="28">
        <f t="shared" si="114"/>
        <v>9765.5250000000015</v>
      </c>
    </row>
    <row r="3028" spans="1:6" ht="15" x14ac:dyDescent="0.25">
      <c r="A3028" s="111"/>
      <c r="B3028" t="s">
        <v>177</v>
      </c>
      <c r="C3028" s="149" t="s">
        <v>178</v>
      </c>
      <c r="D3028" s="141"/>
      <c r="E3028" s="129"/>
      <c r="F3028" s="28">
        <f>+F3027*0.05</f>
        <v>488.27625000000012</v>
      </c>
    </row>
    <row r="3029" spans="1:6" ht="15" x14ac:dyDescent="0.25">
      <c r="A3029" s="111"/>
      <c r="B3029" t="s">
        <v>161</v>
      </c>
      <c r="C3029" s="149" t="s">
        <v>162</v>
      </c>
      <c r="D3029" s="141">
        <v>0.3</v>
      </c>
      <c r="E3029" s="129">
        <v>1600</v>
      </c>
      <c r="F3029" s="28">
        <f t="shared" si="114"/>
        <v>480</v>
      </c>
    </row>
    <row r="3030" spans="1:6" x14ac:dyDescent="0.2">
      <c r="A3030" s="111"/>
      <c r="B3030" s="115" t="s">
        <v>151</v>
      </c>
      <c r="C3030" s="116"/>
      <c r="D3030" s="116"/>
      <c r="E3030" s="128"/>
      <c r="F3030" s="117">
        <f>SUM(F3024:F3029)</f>
        <v>39484.286250000005</v>
      </c>
    </row>
    <row r="3031" spans="1:6" x14ac:dyDescent="0.2">
      <c r="A3031" s="111"/>
      <c r="B3031" s="111"/>
      <c r="C3031" s="125"/>
      <c r="D3031" s="125"/>
      <c r="E3031" s="113"/>
      <c r="F3031" s="113"/>
    </row>
    <row r="3032" spans="1:6" ht="15" x14ac:dyDescent="0.25">
      <c r="A3032" s="107">
        <v>324</v>
      </c>
      <c r="B3032" s="108" t="s">
        <v>1139</v>
      </c>
      <c r="C3032" s="109" t="s">
        <v>1140</v>
      </c>
      <c r="D3032" s="108" t="s">
        <v>155</v>
      </c>
      <c r="E3032" s="110"/>
      <c r="F3032" s="94"/>
    </row>
    <row r="3033" spans="1:6" x14ac:dyDescent="0.2">
      <c r="A3033" s="111"/>
      <c r="B3033" s="125" t="s">
        <v>141</v>
      </c>
      <c r="C3033" s="125" t="s">
        <v>142</v>
      </c>
      <c r="D3033" s="125" t="s">
        <v>135</v>
      </c>
      <c r="E3033" s="113" t="s">
        <v>136</v>
      </c>
      <c r="F3033" s="113" t="s">
        <v>137</v>
      </c>
    </row>
    <row r="3034" spans="1:6" ht="15" x14ac:dyDescent="0.25">
      <c r="A3034" s="111"/>
      <c r="B3034" t="s">
        <v>174</v>
      </c>
      <c r="C3034" t="s">
        <v>148</v>
      </c>
      <c r="D3034" s="112">
        <v>0.45</v>
      </c>
      <c r="E3034" s="114">
        <v>6510.35</v>
      </c>
      <c r="F3034" s="94">
        <f>D3034*E3034</f>
        <v>2929.6575000000003</v>
      </c>
    </row>
    <row r="3035" spans="1:6" ht="15" x14ac:dyDescent="0.25">
      <c r="A3035" s="111"/>
      <c r="B3035" t="s">
        <v>175</v>
      </c>
      <c r="C3035" t="s">
        <v>176</v>
      </c>
      <c r="D3035" s="112">
        <v>0.28000000000000003</v>
      </c>
      <c r="E3035" s="114">
        <v>85000</v>
      </c>
      <c r="F3035" s="94">
        <f>D3035*E3035</f>
        <v>23800.000000000004</v>
      </c>
    </row>
    <row r="3036" spans="1:6" ht="15" x14ac:dyDescent="0.25">
      <c r="A3036" s="111"/>
      <c r="B3036" t="s">
        <v>177</v>
      </c>
      <c r="C3036" t="s">
        <v>178</v>
      </c>
      <c r="D3036" s="112">
        <v>0.40300000000000002</v>
      </c>
      <c r="E3036" s="114">
        <v>1065</v>
      </c>
      <c r="F3036" s="94">
        <f>D3036*E3036</f>
        <v>429.19500000000005</v>
      </c>
    </row>
    <row r="3037" spans="1:6" x14ac:dyDescent="0.2">
      <c r="A3037" s="111"/>
      <c r="B3037" s="115" t="s">
        <v>151</v>
      </c>
      <c r="C3037" s="116"/>
      <c r="D3037" s="116"/>
      <c r="E3037" s="128"/>
      <c r="F3037" s="117">
        <f>SUM(F3034:F3036)</f>
        <v>27158.852500000005</v>
      </c>
    </row>
    <row r="3038" spans="1:6" x14ac:dyDescent="0.2">
      <c r="A3038" s="111"/>
      <c r="B3038" s="111"/>
      <c r="C3038" s="125"/>
      <c r="D3038" s="125"/>
      <c r="E3038" s="113"/>
      <c r="F3038" s="113"/>
    </row>
    <row r="3039" spans="1:6" ht="15" x14ac:dyDescent="0.25">
      <c r="A3039" s="107">
        <v>325</v>
      </c>
      <c r="B3039" s="108" t="s">
        <v>1141</v>
      </c>
      <c r="C3039" s="109" t="s">
        <v>139</v>
      </c>
      <c r="D3039" s="108" t="s">
        <v>140</v>
      </c>
      <c r="E3039" s="110"/>
      <c r="F3039" s="94"/>
    </row>
    <row r="3040" spans="1:6" x14ac:dyDescent="0.2">
      <c r="A3040" s="111"/>
      <c r="B3040" s="125" t="s">
        <v>141</v>
      </c>
      <c r="C3040" s="125" t="s">
        <v>142</v>
      </c>
      <c r="D3040" s="125" t="s">
        <v>135</v>
      </c>
      <c r="E3040" s="113" t="s">
        <v>136</v>
      </c>
      <c r="F3040" s="113" t="s">
        <v>137</v>
      </c>
    </row>
    <row r="3041" spans="1:6" ht="15" x14ac:dyDescent="0.25">
      <c r="A3041" s="111"/>
      <c r="B3041" t="s">
        <v>1142</v>
      </c>
      <c r="C3041" t="s">
        <v>142</v>
      </c>
      <c r="D3041" s="112">
        <v>2</v>
      </c>
      <c r="E3041" s="110">
        <v>200</v>
      </c>
      <c r="F3041" s="94">
        <f t="shared" ref="F3041:F3046" si="115">D3041*E3041</f>
        <v>400</v>
      </c>
    </row>
    <row r="3042" spans="1:6" ht="15" x14ac:dyDescent="0.25">
      <c r="A3042" s="111"/>
      <c r="B3042" t="s">
        <v>988</v>
      </c>
      <c r="C3042" t="s">
        <v>268</v>
      </c>
      <c r="D3042" s="112">
        <v>0.15</v>
      </c>
      <c r="E3042" s="114">
        <v>9860</v>
      </c>
      <c r="F3042" s="94">
        <f t="shared" si="115"/>
        <v>1479</v>
      </c>
    </row>
    <row r="3043" spans="1:6" ht="15" x14ac:dyDescent="0.25">
      <c r="A3043" s="111"/>
      <c r="B3043" t="s">
        <v>705</v>
      </c>
      <c r="C3043" t="s">
        <v>489</v>
      </c>
      <c r="D3043" s="112">
        <v>0.25</v>
      </c>
      <c r="E3043" s="114">
        <v>6100</v>
      </c>
      <c r="F3043" s="94">
        <f t="shared" si="115"/>
        <v>1525</v>
      </c>
    </row>
    <row r="3044" spans="1:6" ht="15" x14ac:dyDescent="0.25">
      <c r="A3044" s="111"/>
      <c r="B3044" t="s">
        <v>1143</v>
      </c>
      <c r="C3044" t="s">
        <v>142</v>
      </c>
      <c r="D3044" s="112">
        <v>0.6</v>
      </c>
      <c r="E3044" s="114">
        <v>29000</v>
      </c>
      <c r="F3044" s="94">
        <f t="shared" si="115"/>
        <v>17400</v>
      </c>
    </row>
    <row r="3045" spans="1:6" ht="15" x14ac:dyDescent="0.25">
      <c r="A3045" s="111"/>
      <c r="B3045" t="s">
        <v>270</v>
      </c>
      <c r="C3045" t="s">
        <v>148</v>
      </c>
      <c r="D3045" s="112">
        <v>0.3</v>
      </c>
      <c r="E3045" s="114">
        <v>19531.050000000003</v>
      </c>
      <c r="F3045" s="94">
        <f t="shared" si="115"/>
        <v>5859.3150000000005</v>
      </c>
    </row>
    <row r="3046" spans="1:6" ht="15" x14ac:dyDescent="0.25">
      <c r="A3046" s="111"/>
      <c r="B3046" t="s">
        <v>177</v>
      </c>
      <c r="C3046" t="s">
        <v>178</v>
      </c>
      <c r="D3046" s="112">
        <v>0.3</v>
      </c>
      <c r="E3046" s="114">
        <v>1065</v>
      </c>
      <c r="F3046" s="94">
        <f t="shared" si="115"/>
        <v>319.5</v>
      </c>
    </row>
    <row r="3047" spans="1:6" x14ac:dyDescent="0.2">
      <c r="A3047" s="111"/>
      <c r="B3047" s="115" t="s">
        <v>151</v>
      </c>
      <c r="C3047" s="116"/>
      <c r="D3047" s="116"/>
      <c r="E3047" s="128"/>
      <c r="F3047" s="117">
        <f>SUM(F3041:F3046)</f>
        <v>26982.815000000002</v>
      </c>
    </row>
    <row r="3049" spans="1:6" x14ac:dyDescent="0.2">
      <c r="A3049" s="107">
        <v>326</v>
      </c>
      <c r="B3049" s="108" t="s">
        <v>1145</v>
      </c>
      <c r="C3049" s="109" t="s">
        <v>139</v>
      </c>
      <c r="D3049" s="108" t="s">
        <v>6</v>
      </c>
      <c r="E3049" s="123"/>
      <c r="F3049" s="124"/>
    </row>
    <row r="3050" spans="1:6" x14ac:dyDescent="0.2">
      <c r="A3050" s="111"/>
      <c r="B3050" s="125" t="s">
        <v>141</v>
      </c>
      <c r="C3050" s="125" t="s">
        <v>142</v>
      </c>
      <c r="D3050" s="125" t="s">
        <v>135</v>
      </c>
      <c r="E3050" s="113" t="s">
        <v>136</v>
      </c>
      <c r="F3050" s="113" t="s">
        <v>137</v>
      </c>
    </row>
    <row r="3051" spans="1:6" x14ac:dyDescent="0.2">
      <c r="A3051" s="111"/>
      <c r="B3051" s="111" t="s">
        <v>286</v>
      </c>
      <c r="C3051" s="125" t="s">
        <v>287</v>
      </c>
      <c r="D3051" s="126">
        <v>3.5000000000000003E-2</v>
      </c>
      <c r="E3051" s="113">
        <v>10</v>
      </c>
      <c r="F3051" s="113">
        <f>D3051*E3051</f>
        <v>0.35000000000000003</v>
      </c>
    </row>
    <row r="3052" spans="1:6" x14ac:dyDescent="0.2">
      <c r="A3052" s="111"/>
      <c r="B3052" s="111" t="s">
        <v>1146</v>
      </c>
      <c r="C3052" s="125" t="s">
        <v>306</v>
      </c>
      <c r="D3052" s="126">
        <v>0.05</v>
      </c>
      <c r="E3052" s="113">
        <v>108000</v>
      </c>
      <c r="F3052" s="113">
        <f>D3052*E3052</f>
        <v>5400</v>
      </c>
    </row>
    <row r="3053" spans="1:6" x14ac:dyDescent="0.2">
      <c r="A3053" s="111"/>
      <c r="B3053" s="111" t="s">
        <v>307</v>
      </c>
      <c r="C3053" s="125" t="s">
        <v>148</v>
      </c>
      <c r="D3053" s="126">
        <v>0.25</v>
      </c>
      <c r="E3053" s="113">
        <v>19531.050000000003</v>
      </c>
      <c r="F3053" s="113">
        <f>D3053*E3053</f>
        <v>4882.7625000000007</v>
      </c>
    </row>
    <row r="3054" spans="1:6" x14ac:dyDescent="0.2">
      <c r="A3054" s="111"/>
      <c r="B3054" s="111" t="s">
        <v>149</v>
      </c>
      <c r="C3054" s="125" t="s">
        <v>150</v>
      </c>
      <c r="D3054" s="126"/>
      <c r="E3054" s="113"/>
      <c r="F3054" s="113">
        <f>0.05*F3053</f>
        <v>244.13812500000006</v>
      </c>
    </row>
    <row r="3055" spans="1:6" x14ac:dyDescent="0.2">
      <c r="A3055" s="111"/>
      <c r="B3055" s="111" t="s">
        <v>182</v>
      </c>
      <c r="C3055" s="125" t="s">
        <v>162</v>
      </c>
      <c r="D3055" s="126">
        <v>1</v>
      </c>
      <c r="E3055" s="113">
        <v>1200</v>
      </c>
      <c r="F3055" s="113">
        <f>D3055*E3055</f>
        <v>1200</v>
      </c>
    </row>
    <row r="3056" spans="1:6" x14ac:dyDescent="0.2">
      <c r="A3056" s="127"/>
      <c r="B3056" s="115" t="s">
        <v>151</v>
      </c>
      <c r="C3056" s="116"/>
      <c r="D3056" s="116"/>
      <c r="E3056" s="128"/>
      <c r="F3056" s="117">
        <f>SUM(F3051:F3055)</f>
        <v>11727.250625000001</v>
      </c>
    </row>
    <row r="3057" spans="1:6" x14ac:dyDescent="0.2">
      <c r="A3057" s="111"/>
      <c r="B3057" s="111"/>
      <c r="C3057" s="125"/>
      <c r="D3057" s="125"/>
      <c r="E3057" s="113"/>
      <c r="F3057" s="113"/>
    </row>
    <row r="3058" spans="1:6" ht="15" x14ac:dyDescent="0.25">
      <c r="A3058" s="107">
        <v>327</v>
      </c>
      <c r="B3058" s="108" t="s">
        <v>1147</v>
      </c>
      <c r="C3058" s="109" t="s">
        <v>139</v>
      </c>
      <c r="D3058" s="108" t="s">
        <v>140</v>
      </c>
      <c r="E3058" s="110"/>
      <c r="F3058" s="94"/>
    </row>
    <row r="3059" spans="1:6" x14ac:dyDescent="0.2">
      <c r="A3059" s="111"/>
      <c r="B3059" s="125" t="s">
        <v>141</v>
      </c>
      <c r="C3059" s="125" t="s">
        <v>142</v>
      </c>
      <c r="D3059" s="125" t="s">
        <v>135</v>
      </c>
      <c r="E3059" s="113" t="s">
        <v>136</v>
      </c>
      <c r="F3059" s="113" t="s">
        <v>137</v>
      </c>
    </row>
    <row r="3060" spans="1:6" x14ac:dyDescent="0.2">
      <c r="A3060" s="111"/>
      <c r="B3060" s="111" t="s">
        <v>700</v>
      </c>
      <c r="C3060" s="125" t="s">
        <v>142</v>
      </c>
      <c r="D3060" s="126">
        <v>0.4</v>
      </c>
      <c r="E3060" s="113">
        <v>60000</v>
      </c>
      <c r="F3060" s="113">
        <f t="shared" ref="F3060:F3067" si="116">D3060*E3060</f>
        <v>24000</v>
      </c>
    </row>
    <row r="3061" spans="1:6" x14ac:dyDescent="0.2">
      <c r="A3061" s="111"/>
      <c r="B3061" s="111" t="s">
        <v>743</v>
      </c>
      <c r="C3061" s="125" t="s">
        <v>142</v>
      </c>
      <c r="D3061" s="126">
        <v>0.2</v>
      </c>
      <c r="E3061" s="113">
        <v>2500</v>
      </c>
      <c r="F3061" s="113">
        <f t="shared" si="116"/>
        <v>500</v>
      </c>
    </row>
    <row r="3062" spans="1:6" x14ac:dyDescent="0.2">
      <c r="A3062" s="111"/>
      <c r="B3062" s="111" t="s">
        <v>453</v>
      </c>
      <c r="C3062" s="125" t="s">
        <v>268</v>
      </c>
      <c r="D3062" s="126">
        <v>0.1</v>
      </c>
      <c r="E3062" s="113">
        <v>7200</v>
      </c>
      <c r="F3062" s="113">
        <f t="shared" si="116"/>
        <v>720</v>
      </c>
    </row>
    <row r="3063" spans="1:6" x14ac:dyDescent="0.2">
      <c r="A3063" s="111"/>
      <c r="B3063" s="111" t="s">
        <v>450</v>
      </c>
      <c r="C3063" s="125" t="s">
        <v>295</v>
      </c>
      <c r="D3063" s="126">
        <v>0.12</v>
      </c>
      <c r="E3063" s="113">
        <v>37862</v>
      </c>
      <c r="F3063" s="113">
        <f t="shared" si="116"/>
        <v>4543.4399999999996</v>
      </c>
    </row>
    <row r="3064" spans="1:6" x14ac:dyDescent="0.2">
      <c r="A3064" s="111"/>
      <c r="B3064" s="111" t="s">
        <v>597</v>
      </c>
      <c r="C3064" s="125" t="s">
        <v>148</v>
      </c>
      <c r="D3064" s="126">
        <v>0.8</v>
      </c>
      <c r="E3064" s="113">
        <v>19531.050000000003</v>
      </c>
      <c r="F3064" s="113">
        <f t="shared" si="116"/>
        <v>15624.840000000004</v>
      </c>
    </row>
    <row r="3065" spans="1:6" x14ac:dyDescent="0.2">
      <c r="A3065" s="111"/>
      <c r="B3065" s="111" t="s">
        <v>456</v>
      </c>
      <c r="C3065" s="125" t="s">
        <v>388</v>
      </c>
      <c r="D3065" s="126">
        <v>0.1</v>
      </c>
      <c r="E3065" s="113">
        <v>25000</v>
      </c>
      <c r="F3065" s="113">
        <f t="shared" si="116"/>
        <v>2500</v>
      </c>
    </row>
    <row r="3066" spans="1:6" x14ac:dyDescent="0.2">
      <c r="A3066" s="111"/>
      <c r="B3066" s="111" t="s">
        <v>177</v>
      </c>
      <c r="C3066" s="125" t="s">
        <v>178</v>
      </c>
      <c r="D3066" s="126"/>
      <c r="E3066" s="113"/>
      <c r="F3066" s="113">
        <f>+F3064*0.05</f>
        <v>781.24200000000019</v>
      </c>
    </row>
    <row r="3067" spans="1:6" x14ac:dyDescent="0.2">
      <c r="A3067" s="111"/>
      <c r="B3067" s="111" t="s">
        <v>161</v>
      </c>
      <c r="C3067" s="125" t="s">
        <v>162</v>
      </c>
      <c r="D3067" s="126">
        <v>0.2</v>
      </c>
      <c r="E3067" s="113">
        <v>1600</v>
      </c>
      <c r="F3067" s="113">
        <f t="shared" si="116"/>
        <v>320</v>
      </c>
    </row>
    <row r="3068" spans="1:6" x14ac:dyDescent="0.2">
      <c r="A3068" s="111"/>
      <c r="B3068" s="115" t="s">
        <v>151</v>
      </c>
      <c r="C3068" s="116"/>
      <c r="D3068" s="116"/>
      <c r="E3068" s="128"/>
      <c r="F3068" s="117">
        <f>SUM(F3060:F3067)</f>
        <v>48989.521999999997</v>
      </c>
    </row>
    <row r="3069" spans="1:6" x14ac:dyDescent="0.2">
      <c r="A3069" s="111"/>
      <c r="B3069" s="111"/>
      <c r="C3069" s="125"/>
      <c r="D3069" s="125"/>
      <c r="E3069" s="113"/>
      <c r="F3069" s="113"/>
    </row>
    <row r="3070" spans="1:6" ht="15" x14ac:dyDescent="0.25">
      <c r="A3070" s="107">
        <v>328</v>
      </c>
      <c r="B3070" s="108" t="s">
        <v>1148</v>
      </c>
      <c r="C3070" s="109" t="s">
        <v>139</v>
      </c>
      <c r="D3070" s="108" t="s">
        <v>140</v>
      </c>
      <c r="E3070" s="110"/>
      <c r="F3070" s="94"/>
    </row>
    <row r="3071" spans="1:6" x14ac:dyDescent="0.2">
      <c r="A3071" s="111"/>
      <c r="B3071" s="125" t="s">
        <v>141</v>
      </c>
      <c r="C3071" s="125" t="s">
        <v>142</v>
      </c>
      <c r="D3071" s="125" t="s">
        <v>135</v>
      </c>
      <c r="E3071" s="113" t="s">
        <v>136</v>
      </c>
      <c r="F3071" s="113" t="s">
        <v>137</v>
      </c>
    </row>
    <row r="3072" spans="1:6" x14ac:dyDescent="0.2">
      <c r="A3072" s="111"/>
      <c r="B3072" s="111" t="s">
        <v>1149</v>
      </c>
      <c r="C3072" s="125" t="s">
        <v>142</v>
      </c>
      <c r="D3072" s="126">
        <v>0.2</v>
      </c>
      <c r="E3072" s="113">
        <v>50000</v>
      </c>
      <c r="F3072" s="113">
        <f t="shared" ref="F3072:F3079" si="117">D3072*E3072</f>
        <v>10000</v>
      </c>
    </row>
    <row r="3073" spans="1:6" x14ac:dyDescent="0.2">
      <c r="A3073" s="111"/>
      <c r="B3073" s="111" t="s">
        <v>743</v>
      </c>
      <c r="C3073" s="125" t="s">
        <v>142</v>
      </c>
      <c r="D3073" s="126">
        <v>0.1</v>
      </c>
      <c r="E3073" s="113">
        <v>2500</v>
      </c>
      <c r="F3073" s="113">
        <f t="shared" si="117"/>
        <v>250</v>
      </c>
    </row>
    <row r="3074" spans="1:6" x14ac:dyDescent="0.2">
      <c r="A3074" s="111"/>
      <c r="B3074" s="111" t="s">
        <v>453</v>
      </c>
      <c r="C3074" s="125" t="s">
        <v>268</v>
      </c>
      <c r="D3074" s="126">
        <v>0.05</v>
      </c>
      <c r="E3074" s="113">
        <v>7200</v>
      </c>
      <c r="F3074" s="113">
        <f t="shared" si="117"/>
        <v>360</v>
      </c>
    </row>
    <row r="3075" spans="1:6" x14ac:dyDescent="0.2">
      <c r="A3075" s="111"/>
      <c r="B3075" s="111" t="s">
        <v>450</v>
      </c>
      <c r="C3075" s="125" t="s">
        <v>295</v>
      </c>
      <c r="D3075" s="126">
        <v>0.06</v>
      </c>
      <c r="E3075" s="113">
        <v>37862</v>
      </c>
      <c r="F3075" s="113">
        <f t="shared" si="117"/>
        <v>2271.7199999999998</v>
      </c>
    </row>
    <row r="3076" spans="1:6" x14ac:dyDescent="0.2">
      <c r="A3076" s="111"/>
      <c r="B3076" s="111" t="s">
        <v>597</v>
      </c>
      <c r="C3076" s="125" t="s">
        <v>148</v>
      </c>
      <c r="D3076" s="126">
        <v>0.4</v>
      </c>
      <c r="E3076" s="113">
        <v>19531.050000000003</v>
      </c>
      <c r="F3076" s="113">
        <f t="shared" si="117"/>
        <v>7812.4200000000019</v>
      </c>
    </row>
    <row r="3077" spans="1:6" x14ac:dyDescent="0.2">
      <c r="A3077" s="111"/>
      <c r="B3077" s="111" t="s">
        <v>456</v>
      </c>
      <c r="C3077" s="125" t="s">
        <v>388</v>
      </c>
      <c r="D3077" s="126">
        <v>0.05</v>
      </c>
      <c r="E3077" s="113">
        <v>25000</v>
      </c>
      <c r="F3077" s="113">
        <f t="shared" si="117"/>
        <v>1250</v>
      </c>
    </row>
    <row r="3078" spans="1:6" x14ac:dyDescent="0.2">
      <c r="A3078" s="111"/>
      <c r="B3078" s="111" t="s">
        <v>177</v>
      </c>
      <c r="C3078" s="125" t="s">
        <v>178</v>
      </c>
      <c r="D3078" s="126"/>
      <c r="E3078" s="113"/>
      <c r="F3078" s="113">
        <f>+F3076*0.05</f>
        <v>390.62100000000009</v>
      </c>
    </row>
    <row r="3079" spans="1:6" x14ac:dyDescent="0.2">
      <c r="A3079" s="111"/>
      <c r="B3079" s="111" t="s">
        <v>161</v>
      </c>
      <c r="C3079" s="125" t="s">
        <v>162</v>
      </c>
      <c r="D3079" s="126">
        <v>0.1</v>
      </c>
      <c r="E3079" s="113">
        <v>1600</v>
      </c>
      <c r="F3079" s="113">
        <f t="shared" si="117"/>
        <v>160</v>
      </c>
    </row>
    <row r="3080" spans="1:6" x14ac:dyDescent="0.2">
      <c r="A3080" s="111"/>
      <c r="B3080" s="115" t="s">
        <v>151</v>
      </c>
      <c r="C3080" s="116"/>
      <c r="D3080" s="116"/>
      <c r="E3080" s="128"/>
      <c r="F3080" s="117">
        <f>SUM(F3072:F3079)</f>
        <v>22494.760999999999</v>
      </c>
    </row>
    <row r="3081" spans="1:6" x14ac:dyDescent="0.2">
      <c r="A3081" s="111"/>
      <c r="B3081" s="111"/>
      <c r="C3081" s="125"/>
      <c r="D3081" s="125"/>
      <c r="E3081" s="113"/>
      <c r="F3081" s="113"/>
    </row>
    <row r="3082" spans="1:6" x14ac:dyDescent="0.2">
      <c r="A3082" s="107">
        <v>329</v>
      </c>
      <c r="B3082" s="108" t="s">
        <v>1151</v>
      </c>
      <c r="C3082" s="109" t="s">
        <v>139</v>
      </c>
      <c r="D3082" s="108" t="s">
        <v>140</v>
      </c>
      <c r="E3082" s="123"/>
      <c r="F3082" s="124"/>
    </row>
    <row r="3083" spans="1:6" x14ac:dyDescent="0.2">
      <c r="A3083" s="111"/>
      <c r="B3083" s="125" t="s">
        <v>141</v>
      </c>
      <c r="C3083" s="125" t="s">
        <v>142</v>
      </c>
      <c r="D3083" s="125" t="s">
        <v>135</v>
      </c>
      <c r="E3083" s="113" t="s">
        <v>136</v>
      </c>
      <c r="F3083" s="113" t="s">
        <v>137</v>
      </c>
    </row>
    <row r="3084" spans="1:6" x14ac:dyDescent="0.2">
      <c r="A3084" s="111"/>
      <c r="B3084" s="111" t="s">
        <v>286</v>
      </c>
      <c r="C3084" s="125" t="s">
        <v>287</v>
      </c>
      <c r="D3084" s="126">
        <v>0.06</v>
      </c>
      <c r="E3084" s="113">
        <v>11</v>
      </c>
      <c r="F3084" s="154">
        <f>D3084*E3084</f>
        <v>0.65999999999999992</v>
      </c>
    </row>
    <row r="3085" spans="1:6" x14ac:dyDescent="0.2">
      <c r="A3085" s="111"/>
      <c r="B3085" s="111" t="s">
        <v>305</v>
      </c>
      <c r="C3085" s="125" t="s">
        <v>306</v>
      </c>
      <c r="D3085" s="126">
        <v>0.06</v>
      </c>
      <c r="E3085" s="113">
        <v>50000</v>
      </c>
      <c r="F3085" s="113">
        <f>D3085*E3085</f>
        <v>3000</v>
      </c>
    </row>
    <row r="3086" spans="1:6" x14ac:dyDescent="0.2">
      <c r="A3086" s="111"/>
      <c r="B3086" s="111" t="s">
        <v>307</v>
      </c>
      <c r="C3086" s="125" t="s">
        <v>148</v>
      </c>
      <c r="D3086" s="126">
        <v>0.6</v>
      </c>
      <c r="E3086" s="113">
        <v>19531.050000000003</v>
      </c>
      <c r="F3086" s="113">
        <f>D3086*E3086</f>
        <v>11718.630000000001</v>
      </c>
    </row>
    <row r="3087" spans="1:6" x14ac:dyDescent="0.2">
      <c r="A3087" s="111"/>
      <c r="B3087" s="111" t="s">
        <v>149</v>
      </c>
      <c r="C3087" s="125" t="s">
        <v>150</v>
      </c>
      <c r="D3087" s="126"/>
      <c r="E3087" s="113"/>
      <c r="F3087" s="113">
        <f>0.05*F3086</f>
        <v>585.93150000000003</v>
      </c>
    </row>
    <row r="3088" spans="1:6" x14ac:dyDescent="0.2">
      <c r="A3088" s="111"/>
      <c r="B3088" s="111" t="s">
        <v>182</v>
      </c>
      <c r="C3088" s="125" t="s">
        <v>162</v>
      </c>
      <c r="D3088" s="126">
        <v>1</v>
      </c>
      <c r="E3088" s="113">
        <v>1600</v>
      </c>
      <c r="F3088" s="113">
        <f>D3088*E3088</f>
        <v>1600</v>
      </c>
    </row>
    <row r="3089" spans="1:6" x14ac:dyDescent="0.2">
      <c r="A3089" s="127"/>
      <c r="B3089" s="115" t="s">
        <v>151</v>
      </c>
      <c r="C3089" s="116"/>
      <c r="D3089" s="116"/>
      <c r="E3089" s="128"/>
      <c r="F3089" s="117">
        <f>SUM(F3084:F3088)</f>
        <v>16905.2215</v>
      </c>
    </row>
    <row r="3091" spans="1:6" ht="15" x14ac:dyDescent="0.25">
      <c r="A3091" s="107">
        <v>330</v>
      </c>
      <c r="B3091" s="108" t="s">
        <v>1163</v>
      </c>
      <c r="C3091" s="109" t="s">
        <v>139</v>
      </c>
      <c r="D3091" s="108" t="s">
        <v>6</v>
      </c>
      <c r="E3091"/>
      <c r="F3091" s="118"/>
    </row>
    <row r="3092" spans="1:6" ht="15" x14ac:dyDescent="0.25">
      <c r="A3092" s="111"/>
      <c r="B3092" s="119" t="s">
        <v>172</v>
      </c>
      <c r="C3092" s="125" t="s">
        <v>142</v>
      </c>
      <c r="D3092" s="125" t="s">
        <v>135</v>
      </c>
      <c r="E3092" s="113" t="s">
        <v>136</v>
      </c>
      <c r="F3092" s="113" t="s">
        <v>137</v>
      </c>
    </row>
    <row r="3093" spans="1:6" ht="15" x14ac:dyDescent="0.25">
      <c r="A3093" s="111"/>
      <c r="B3093" s="119" t="s">
        <v>1026</v>
      </c>
      <c r="C3093" s="149" t="s">
        <v>1027</v>
      </c>
      <c r="D3093" s="120">
        <v>4.0000000000000001E-3</v>
      </c>
      <c r="E3093" s="121">
        <v>3422</v>
      </c>
      <c r="F3093" s="121">
        <f>D3093*E3093</f>
        <v>13.688000000000001</v>
      </c>
    </row>
    <row r="3094" spans="1:6" ht="15" x14ac:dyDescent="0.25">
      <c r="A3094" s="111"/>
      <c r="B3094" s="119" t="s">
        <v>447</v>
      </c>
      <c r="C3094" s="149" t="s">
        <v>295</v>
      </c>
      <c r="D3094" s="120">
        <v>3.5999999999999997E-2</v>
      </c>
      <c r="E3094" s="121">
        <v>18000</v>
      </c>
      <c r="F3094" s="121">
        <f>D3094*E3094</f>
        <v>648</v>
      </c>
    </row>
    <row r="3095" spans="1:6" ht="15" x14ac:dyDescent="0.25">
      <c r="A3095" s="111"/>
      <c r="B3095" s="119" t="s">
        <v>576</v>
      </c>
      <c r="C3095" s="149" t="s">
        <v>295</v>
      </c>
      <c r="D3095" s="120">
        <v>0.02</v>
      </c>
      <c r="E3095" s="121">
        <v>27500</v>
      </c>
      <c r="F3095" s="121">
        <f>D3095*E3095</f>
        <v>550</v>
      </c>
    </row>
    <row r="3096" spans="1:6" ht="15" x14ac:dyDescent="0.25">
      <c r="A3096" s="111"/>
      <c r="B3096" t="s">
        <v>625</v>
      </c>
      <c r="C3096" s="149" t="s">
        <v>626</v>
      </c>
      <c r="D3096" s="120">
        <v>0.08</v>
      </c>
      <c r="E3096" s="129">
        <v>54000</v>
      </c>
      <c r="F3096" s="121">
        <f>D3096*E3096</f>
        <v>4320</v>
      </c>
    </row>
    <row r="3097" spans="1:6" ht="15" x14ac:dyDescent="0.25">
      <c r="A3097" s="111"/>
      <c r="B3097" s="119" t="s">
        <v>310</v>
      </c>
      <c r="C3097" s="149" t="s">
        <v>148</v>
      </c>
      <c r="D3097" s="120">
        <v>0.36</v>
      </c>
      <c r="E3097" s="121">
        <v>13020.7</v>
      </c>
      <c r="F3097" s="121">
        <f>D3097*E3097</f>
        <v>4687.4520000000002</v>
      </c>
    </row>
    <row r="3098" spans="1:6" ht="15" x14ac:dyDescent="0.25">
      <c r="A3098" s="111"/>
      <c r="B3098" s="119" t="s">
        <v>177</v>
      </c>
      <c r="C3098" s="149" t="s">
        <v>178</v>
      </c>
      <c r="D3098" s="120"/>
      <c r="E3098" s="121"/>
      <c r="F3098" s="121">
        <f>+F3097*0.05</f>
        <v>234.37260000000003</v>
      </c>
    </row>
    <row r="3099" spans="1:6" x14ac:dyDescent="0.2">
      <c r="A3099" s="111"/>
      <c r="B3099" s="115" t="s">
        <v>151</v>
      </c>
      <c r="C3099" s="116"/>
      <c r="D3099" s="116"/>
      <c r="E3099" s="128"/>
      <c r="F3099" s="117">
        <f>SUM(F3093:F3098)</f>
        <v>10453.5126</v>
      </c>
    </row>
    <row r="3100" spans="1:6" x14ac:dyDescent="0.2">
      <c r="A3100" s="111"/>
      <c r="B3100" s="111"/>
      <c r="C3100" s="125"/>
      <c r="D3100" s="125"/>
      <c r="E3100" s="113"/>
      <c r="F3100" s="113"/>
    </row>
    <row r="3101" spans="1:6" ht="15" x14ac:dyDescent="0.25">
      <c r="A3101" s="107">
        <v>331</v>
      </c>
      <c r="B3101" s="108" t="s">
        <v>1164</v>
      </c>
      <c r="C3101" s="109" t="s">
        <v>139</v>
      </c>
      <c r="D3101" s="108" t="s">
        <v>140</v>
      </c>
      <c r="E3101"/>
      <c r="F3101" s="118"/>
    </row>
    <row r="3102" spans="1:6" ht="15" x14ac:dyDescent="0.25">
      <c r="A3102" s="111"/>
      <c r="B3102" s="119" t="s">
        <v>172</v>
      </c>
      <c r="C3102" s="125" t="s">
        <v>142</v>
      </c>
      <c r="D3102" s="125" t="s">
        <v>135</v>
      </c>
      <c r="E3102" s="113" t="s">
        <v>136</v>
      </c>
      <c r="F3102" s="113" t="s">
        <v>137</v>
      </c>
    </row>
    <row r="3103" spans="1:6" ht="15" x14ac:dyDescent="0.25">
      <c r="A3103" s="111"/>
      <c r="B3103" s="119" t="s">
        <v>624</v>
      </c>
      <c r="C3103" s="149" t="s">
        <v>293</v>
      </c>
      <c r="D3103" s="120">
        <v>0.45500000000000002</v>
      </c>
      <c r="E3103" s="121">
        <v>710</v>
      </c>
      <c r="F3103" s="121">
        <f t="shared" ref="F3103:F3108" si="118">D3103*E3103</f>
        <v>323.05</v>
      </c>
    </row>
    <row r="3104" spans="1:6" ht="15" x14ac:dyDescent="0.25">
      <c r="A3104" s="111"/>
      <c r="B3104" s="119" t="s">
        <v>447</v>
      </c>
      <c r="C3104" s="149" t="s">
        <v>295</v>
      </c>
      <c r="D3104" s="120">
        <v>4.0000000000000001E-3</v>
      </c>
      <c r="E3104" s="121">
        <v>18000</v>
      </c>
      <c r="F3104" s="121">
        <f t="shared" si="118"/>
        <v>72</v>
      </c>
    </row>
    <row r="3105" spans="1:6" ht="15" x14ac:dyDescent="0.25">
      <c r="A3105" s="111"/>
      <c r="B3105" s="119" t="s">
        <v>1017</v>
      </c>
      <c r="C3105" s="149" t="s">
        <v>295</v>
      </c>
      <c r="D3105" s="120">
        <v>1.2999999999999999E-2</v>
      </c>
      <c r="E3105" s="121">
        <v>31200</v>
      </c>
      <c r="F3105" s="121">
        <f t="shared" si="118"/>
        <v>405.59999999999997</v>
      </c>
    </row>
    <row r="3106" spans="1:6" x14ac:dyDescent="0.2">
      <c r="A3106" s="111"/>
      <c r="B3106" s="111" t="s">
        <v>332</v>
      </c>
      <c r="C3106" s="125" t="s">
        <v>150</v>
      </c>
      <c r="D3106" s="126">
        <v>1.3</v>
      </c>
      <c r="E3106" s="113">
        <v>1600</v>
      </c>
      <c r="F3106" s="113">
        <f t="shared" si="118"/>
        <v>2080</v>
      </c>
    </row>
    <row r="3107" spans="1:6" ht="15" x14ac:dyDescent="0.25">
      <c r="A3107" s="111"/>
      <c r="B3107" s="138" t="s">
        <v>1075</v>
      </c>
      <c r="C3107" s="149" t="s">
        <v>295</v>
      </c>
      <c r="D3107" s="120">
        <v>2.9000000000000001E-2</v>
      </c>
      <c r="E3107" s="121">
        <v>50000</v>
      </c>
      <c r="F3107" s="121">
        <f t="shared" si="118"/>
        <v>1450</v>
      </c>
    </row>
    <row r="3108" spans="1:6" ht="15" x14ac:dyDescent="0.25">
      <c r="A3108" s="111"/>
      <c r="B3108" s="119" t="s">
        <v>310</v>
      </c>
      <c r="C3108" s="149" t="s">
        <v>148</v>
      </c>
      <c r="D3108" s="120">
        <v>7.8E-2</v>
      </c>
      <c r="E3108" s="121">
        <v>19531.050000000003</v>
      </c>
      <c r="F3108" s="121">
        <f t="shared" si="118"/>
        <v>1523.4219000000003</v>
      </c>
    </row>
    <row r="3109" spans="1:6" ht="15" x14ac:dyDescent="0.25">
      <c r="A3109" s="111"/>
      <c r="B3109" s="119" t="s">
        <v>177</v>
      </c>
      <c r="C3109" s="149" t="s">
        <v>178</v>
      </c>
      <c r="D3109" s="120"/>
      <c r="E3109" s="121"/>
      <c r="F3109" s="121">
        <f>+F3108*0.05</f>
        <v>76.171095000000022</v>
      </c>
    </row>
    <row r="3110" spans="1:6" x14ac:dyDescent="0.2">
      <c r="A3110" s="111"/>
      <c r="B3110" s="115" t="s">
        <v>151</v>
      </c>
      <c r="C3110" s="116"/>
      <c r="D3110" s="116"/>
      <c r="E3110" s="128"/>
      <c r="F3110" s="117">
        <f>SUM(F3103:F3109)</f>
        <v>5930.2429949999996</v>
      </c>
    </row>
    <row r="3111" spans="1:6" x14ac:dyDescent="0.2">
      <c r="A3111" s="111"/>
      <c r="B3111" s="111"/>
      <c r="C3111" s="125"/>
      <c r="D3111" s="125"/>
      <c r="E3111" s="113"/>
      <c r="F3111" s="113"/>
    </row>
    <row r="3112" spans="1:6" x14ac:dyDescent="0.2">
      <c r="A3112" s="107">
        <v>332</v>
      </c>
      <c r="B3112" s="134" t="s">
        <v>1165</v>
      </c>
      <c r="C3112" s="135" t="s">
        <v>139</v>
      </c>
      <c r="D3112" s="136" t="s">
        <v>142</v>
      </c>
      <c r="E3112" s="137"/>
      <c r="F3112" s="93"/>
    </row>
    <row r="3113" spans="1:6" ht="15" x14ac:dyDescent="0.25">
      <c r="A3113" s="111"/>
      <c r="B3113" t="s">
        <v>172</v>
      </c>
      <c r="C3113" s="149" t="s">
        <v>142</v>
      </c>
      <c r="D3113" s="141" t="s">
        <v>173</v>
      </c>
      <c r="E3113" s="129" t="s">
        <v>136</v>
      </c>
      <c r="F3113" s="113" t="s">
        <v>137</v>
      </c>
    </row>
    <row r="3114" spans="1:6" ht="15" x14ac:dyDescent="0.25">
      <c r="A3114" s="111"/>
      <c r="B3114" t="s">
        <v>1075</v>
      </c>
      <c r="C3114" s="149" t="s">
        <v>295</v>
      </c>
      <c r="D3114" s="141">
        <v>0.22500000000000001</v>
      </c>
      <c r="E3114" s="129">
        <v>50000</v>
      </c>
      <c r="F3114" s="94">
        <f>+D3114*E3114</f>
        <v>11250</v>
      </c>
    </row>
    <row r="3115" spans="1:6" ht="15" x14ac:dyDescent="0.25">
      <c r="A3115" s="111"/>
      <c r="B3115" t="s">
        <v>888</v>
      </c>
      <c r="C3115" s="149" t="s">
        <v>295</v>
      </c>
      <c r="D3115" s="141">
        <v>4.4999999999999998E-2</v>
      </c>
      <c r="E3115" s="129">
        <v>33000</v>
      </c>
      <c r="F3115" s="94">
        <f t="shared" ref="F3115:F3120" si="119">+D3115*E3115</f>
        <v>1485</v>
      </c>
    </row>
    <row r="3116" spans="1:6" ht="15" x14ac:dyDescent="0.25">
      <c r="A3116" s="111"/>
      <c r="B3116" t="s">
        <v>889</v>
      </c>
      <c r="C3116" s="149" t="s">
        <v>890</v>
      </c>
      <c r="D3116" s="141">
        <v>0.45</v>
      </c>
      <c r="E3116" s="129">
        <v>1500</v>
      </c>
      <c r="F3116" s="94">
        <f t="shared" si="119"/>
        <v>675</v>
      </c>
    </row>
    <row r="3117" spans="1:6" ht="15" x14ac:dyDescent="0.25">
      <c r="A3117" s="111"/>
      <c r="B3117" t="s">
        <v>275</v>
      </c>
      <c r="C3117" s="149" t="s">
        <v>268</v>
      </c>
      <c r="D3117" s="141">
        <v>0.22500000000000001</v>
      </c>
      <c r="E3117" s="129">
        <v>5000</v>
      </c>
      <c r="F3117" s="94">
        <f t="shared" si="119"/>
        <v>1125</v>
      </c>
    </row>
    <row r="3118" spans="1:6" ht="15" x14ac:dyDescent="0.25">
      <c r="A3118" s="111"/>
      <c r="B3118" t="s">
        <v>561</v>
      </c>
      <c r="C3118" s="149" t="s">
        <v>148</v>
      </c>
      <c r="D3118" s="141">
        <v>1.35</v>
      </c>
      <c r="E3118" s="129">
        <v>19531.050000000003</v>
      </c>
      <c r="F3118" s="94">
        <f t="shared" si="119"/>
        <v>26366.917500000007</v>
      </c>
    </row>
    <row r="3119" spans="1:6" ht="15" x14ac:dyDescent="0.25">
      <c r="A3119" s="111"/>
      <c r="B3119" t="s">
        <v>177</v>
      </c>
      <c r="C3119" s="149" t="s">
        <v>178</v>
      </c>
      <c r="D3119" s="141"/>
      <c r="E3119" s="129"/>
      <c r="F3119" s="94">
        <f>+F3118*0.05</f>
        <v>1318.3458750000004</v>
      </c>
    </row>
    <row r="3120" spans="1:6" ht="15" x14ac:dyDescent="0.25">
      <c r="A3120" s="111"/>
      <c r="B3120" t="s">
        <v>161</v>
      </c>
      <c r="C3120" s="149" t="s">
        <v>162</v>
      </c>
      <c r="D3120" s="141">
        <v>0.5</v>
      </c>
      <c r="E3120" s="129">
        <v>1200</v>
      </c>
      <c r="F3120" s="94">
        <f t="shared" si="119"/>
        <v>600</v>
      </c>
    </row>
    <row r="3121" spans="1:6" x14ac:dyDescent="0.2">
      <c r="A3121" s="127"/>
      <c r="B3121" s="115" t="s">
        <v>151</v>
      </c>
      <c r="C3121" s="130"/>
      <c r="D3121" s="130"/>
      <c r="E3121" s="132"/>
      <c r="F3121" s="32">
        <f>SUM(F3114:F3120)</f>
        <v>42820.26337500001</v>
      </c>
    </row>
    <row r="3122" spans="1:6" x14ac:dyDescent="0.2">
      <c r="A3122" s="111"/>
      <c r="B3122" s="111"/>
      <c r="C3122" s="125"/>
      <c r="D3122" s="125"/>
      <c r="E3122" s="113"/>
      <c r="F3122" s="113"/>
    </row>
    <row r="3123" spans="1:6" x14ac:dyDescent="0.2">
      <c r="A3123" s="107">
        <v>333</v>
      </c>
      <c r="B3123" s="134" t="s">
        <v>1166</v>
      </c>
      <c r="C3123" s="135" t="s">
        <v>139</v>
      </c>
      <c r="D3123" s="136" t="s">
        <v>6</v>
      </c>
      <c r="E3123" s="137"/>
      <c r="F3123" s="34"/>
    </row>
    <row r="3124" spans="1:6" ht="15" x14ac:dyDescent="0.25">
      <c r="A3124" s="111"/>
      <c r="B3124" t="s">
        <v>172</v>
      </c>
      <c r="C3124" s="149" t="s">
        <v>142</v>
      </c>
      <c r="D3124" s="141" t="s">
        <v>173</v>
      </c>
      <c r="E3124" s="129" t="s">
        <v>136</v>
      </c>
      <c r="F3124" s="28"/>
    </row>
    <row r="3125" spans="1:6" ht="15" x14ac:dyDescent="0.25">
      <c r="A3125" s="111"/>
      <c r="B3125" t="s">
        <v>471</v>
      </c>
      <c r="C3125" s="149" t="s">
        <v>148</v>
      </c>
      <c r="D3125" s="141">
        <v>0.26</v>
      </c>
      <c r="E3125" s="129">
        <v>26041.4</v>
      </c>
      <c r="F3125" s="28">
        <f>D3125*E3125</f>
        <v>6770.764000000001</v>
      </c>
    </row>
    <row r="3126" spans="1:6" ht="15" x14ac:dyDescent="0.25">
      <c r="A3126" s="111"/>
      <c r="B3126" t="s">
        <v>175</v>
      </c>
      <c r="C3126" s="149" t="s">
        <v>176</v>
      </c>
      <c r="D3126" s="141">
        <v>6.5000000000000002E-2</v>
      </c>
      <c r="E3126" s="129">
        <v>85000</v>
      </c>
      <c r="F3126" s="28">
        <f>D3126*E3126</f>
        <v>5525</v>
      </c>
    </row>
    <row r="3127" spans="1:6" ht="15" x14ac:dyDescent="0.25">
      <c r="A3127" s="111"/>
      <c r="B3127" t="s">
        <v>177</v>
      </c>
      <c r="C3127" s="149" t="s">
        <v>178</v>
      </c>
      <c r="D3127" s="141"/>
      <c r="E3127" s="129"/>
      <c r="F3127" s="28">
        <f>+F3125*0.05</f>
        <v>338.53820000000007</v>
      </c>
    </row>
    <row r="3128" spans="1:6" ht="15" x14ac:dyDescent="0.25">
      <c r="A3128" s="111"/>
      <c r="B3128" t="s">
        <v>161</v>
      </c>
      <c r="C3128" s="149" t="s">
        <v>162</v>
      </c>
      <c r="D3128" s="141">
        <v>0.19500000000000001</v>
      </c>
      <c r="E3128" s="129">
        <v>1600</v>
      </c>
      <c r="F3128" s="28">
        <f>D3128*E3128</f>
        <v>312</v>
      </c>
    </row>
    <row r="3129" spans="1:6" ht="15" x14ac:dyDescent="0.25">
      <c r="A3129" s="111"/>
      <c r="B3129" t="s">
        <v>829</v>
      </c>
      <c r="C3129" s="149" t="s">
        <v>388</v>
      </c>
      <c r="D3129" s="141">
        <v>0.19500000000000001</v>
      </c>
      <c r="E3129" s="129">
        <v>500</v>
      </c>
      <c r="F3129" s="28">
        <f>D3129*E3129</f>
        <v>97.5</v>
      </c>
    </row>
    <row r="3130" spans="1:6" x14ac:dyDescent="0.2">
      <c r="A3130" s="127"/>
      <c r="B3130" s="115" t="s">
        <v>151</v>
      </c>
      <c r="C3130" s="130"/>
      <c r="D3130" s="131"/>
      <c r="E3130" s="132"/>
      <c r="F3130" s="32">
        <f>SUM(F3125:F3129)</f>
        <v>13043.802200000002</v>
      </c>
    </row>
    <row r="3131" spans="1:6" x14ac:dyDescent="0.2">
      <c r="A3131" s="111"/>
      <c r="B3131" s="111"/>
      <c r="C3131" s="125"/>
      <c r="D3131" s="125"/>
      <c r="E3131" s="113"/>
      <c r="F3131" s="113"/>
    </row>
    <row r="3132" spans="1:6" ht="15" x14ac:dyDescent="0.25">
      <c r="A3132" s="107">
        <v>334</v>
      </c>
      <c r="B3132" s="108" t="s">
        <v>1167</v>
      </c>
      <c r="C3132" s="109" t="s">
        <v>669</v>
      </c>
      <c r="D3132" s="108" t="s">
        <v>6</v>
      </c>
      <c r="E3132" s="110"/>
      <c r="F3132" s="94"/>
    </row>
    <row r="3133" spans="1:6" ht="15" x14ac:dyDescent="0.25">
      <c r="A3133" s="111"/>
      <c r="B3133" t="s">
        <v>172</v>
      </c>
      <c r="C3133" s="125" t="s">
        <v>142</v>
      </c>
      <c r="D3133" s="125" t="s">
        <v>135</v>
      </c>
      <c r="E3133" s="113" t="s">
        <v>136</v>
      </c>
      <c r="F3133" s="113" t="s">
        <v>137</v>
      </c>
    </row>
    <row r="3134" spans="1:6" ht="15" x14ac:dyDescent="0.25">
      <c r="A3134" s="111"/>
      <c r="B3134" t="s">
        <v>177</v>
      </c>
      <c r="C3134" s="149" t="s">
        <v>178</v>
      </c>
      <c r="D3134" s="141">
        <v>0.05</v>
      </c>
      <c r="E3134" s="129">
        <v>1065</v>
      </c>
      <c r="F3134" s="28">
        <f>+D3134*E3134</f>
        <v>53.25</v>
      </c>
    </row>
    <row r="3135" spans="1:6" ht="15" x14ac:dyDescent="0.25">
      <c r="A3135" s="111"/>
      <c r="B3135" t="s">
        <v>161</v>
      </c>
      <c r="C3135" s="149" t="s">
        <v>162</v>
      </c>
      <c r="D3135" s="141">
        <v>1</v>
      </c>
      <c r="E3135" s="129">
        <v>1600</v>
      </c>
      <c r="F3135" s="28">
        <f>+D3135*E3135</f>
        <v>1600</v>
      </c>
    </row>
    <row r="3136" spans="1:6" ht="15" x14ac:dyDescent="0.25">
      <c r="A3136" s="111"/>
      <c r="B3136" s="119" t="s">
        <v>1035</v>
      </c>
      <c r="C3136" s="149" t="s">
        <v>148</v>
      </c>
      <c r="D3136" s="141">
        <v>1</v>
      </c>
      <c r="E3136" s="129">
        <v>19531.050000000003</v>
      </c>
      <c r="F3136" s="28">
        <f>+D3136*E3136</f>
        <v>19531.050000000003</v>
      </c>
    </row>
    <row r="3137" spans="1:6" ht="15" x14ac:dyDescent="0.25">
      <c r="A3137" s="111"/>
      <c r="B3137" s="119" t="s">
        <v>1036</v>
      </c>
      <c r="C3137" s="149" t="s">
        <v>155</v>
      </c>
      <c r="D3137" s="141">
        <v>0.01</v>
      </c>
      <c r="E3137" s="129">
        <v>306386</v>
      </c>
      <c r="F3137" s="28">
        <f>+D3137*E3137</f>
        <v>3063.86</v>
      </c>
    </row>
    <row r="3138" spans="1:6" ht="15" x14ac:dyDescent="0.25">
      <c r="A3138" s="111"/>
      <c r="B3138" t="s">
        <v>1037</v>
      </c>
      <c r="C3138" s="149" t="s">
        <v>140</v>
      </c>
      <c r="D3138" s="141">
        <v>1.1000000000000001</v>
      </c>
      <c r="E3138" s="129">
        <v>18851</v>
      </c>
      <c r="F3138" s="28">
        <f>+D3138*E3138</f>
        <v>20736.100000000002</v>
      </c>
    </row>
    <row r="3139" spans="1:6" x14ac:dyDescent="0.2">
      <c r="A3139" s="111"/>
      <c r="B3139" s="115" t="s">
        <v>151</v>
      </c>
      <c r="C3139" s="116"/>
      <c r="D3139" s="116"/>
      <c r="E3139" s="128"/>
      <c r="F3139" s="117">
        <f>+SUM(F3134:F3138)</f>
        <v>44984.260000000009</v>
      </c>
    </row>
    <row r="3140" spans="1:6" ht="15" x14ac:dyDescent="0.25">
      <c r="A3140"/>
      <c r="B3140"/>
      <c r="C3140"/>
      <c r="D3140"/>
      <c r="E3140"/>
      <c r="F3140"/>
    </row>
    <row r="3141" spans="1:6" x14ac:dyDescent="0.2">
      <c r="A3141" s="107">
        <v>335</v>
      </c>
      <c r="B3141" s="134" t="s">
        <v>1168</v>
      </c>
      <c r="C3141" s="135" t="s">
        <v>139</v>
      </c>
      <c r="D3141" s="136" t="s">
        <v>6</v>
      </c>
      <c r="E3141" s="137"/>
      <c r="F3141" s="34"/>
    </row>
    <row r="3142" spans="1:6" ht="15" x14ac:dyDescent="0.25">
      <c r="A3142" s="111"/>
      <c r="B3142" t="s">
        <v>172</v>
      </c>
      <c r="C3142" s="149" t="s">
        <v>142</v>
      </c>
      <c r="D3142" s="141" t="s">
        <v>173</v>
      </c>
      <c r="E3142" s="129" t="s">
        <v>136</v>
      </c>
      <c r="F3142" s="28"/>
    </row>
    <row r="3143" spans="1:6" ht="15" x14ac:dyDescent="0.25">
      <c r="A3143" s="111"/>
      <c r="B3143" t="s">
        <v>471</v>
      </c>
      <c r="C3143" s="149" t="s">
        <v>148</v>
      </c>
      <c r="D3143" s="141">
        <v>0.2</v>
      </c>
      <c r="E3143" s="129">
        <v>26041.4</v>
      </c>
      <c r="F3143" s="28">
        <f>D3143*E3143</f>
        <v>5208.2800000000007</v>
      </c>
    </row>
    <row r="3144" spans="1:6" ht="15" x14ac:dyDescent="0.25">
      <c r="A3144" s="111"/>
      <c r="B3144" t="s">
        <v>175</v>
      </c>
      <c r="C3144" s="149" t="s">
        <v>176</v>
      </c>
      <c r="D3144" s="141">
        <v>0.02</v>
      </c>
      <c r="E3144" s="129">
        <v>85000</v>
      </c>
      <c r="F3144" s="28">
        <f>D3144*E3144</f>
        <v>1700</v>
      </c>
    </row>
    <row r="3145" spans="1:6" ht="15" x14ac:dyDescent="0.25">
      <c r="A3145" s="111"/>
      <c r="B3145" t="s">
        <v>177</v>
      </c>
      <c r="C3145" s="149" t="s">
        <v>178</v>
      </c>
      <c r="D3145" s="141"/>
      <c r="E3145" s="129"/>
      <c r="F3145" s="28">
        <f>+F3143*0.05</f>
        <v>260.41400000000004</v>
      </c>
    </row>
    <row r="3146" spans="1:6" ht="15" x14ac:dyDescent="0.25">
      <c r="A3146" s="111"/>
      <c r="B3146" t="s">
        <v>161</v>
      </c>
      <c r="C3146" s="149" t="s">
        <v>162</v>
      </c>
      <c r="D3146" s="141">
        <v>0.5</v>
      </c>
      <c r="E3146" s="129">
        <v>1600</v>
      </c>
      <c r="F3146" s="28">
        <f>D3146*E3146</f>
        <v>800</v>
      </c>
    </row>
    <row r="3147" spans="1:6" ht="15" x14ac:dyDescent="0.25">
      <c r="A3147" s="111"/>
      <c r="B3147" t="s">
        <v>829</v>
      </c>
      <c r="C3147" s="149" t="s">
        <v>388</v>
      </c>
      <c r="D3147" s="141">
        <v>0.1</v>
      </c>
      <c r="E3147" s="129">
        <v>500</v>
      </c>
      <c r="F3147" s="28">
        <f>D3147*E3147</f>
        <v>50</v>
      </c>
    </row>
    <row r="3148" spans="1:6" x14ac:dyDescent="0.2">
      <c r="A3148" s="127"/>
      <c r="B3148" s="115" t="s">
        <v>151</v>
      </c>
      <c r="C3148" s="130"/>
      <c r="D3148" s="131"/>
      <c r="E3148" s="132"/>
      <c r="F3148" s="32">
        <f>SUM(F3143:F3147)</f>
        <v>8018.6940000000004</v>
      </c>
    </row>
    <row r="3150" spans="1:6" ht="15" x14ac:dyDescent="0.25">
      <c r="A3150" s="148">
        <v>336</v>
      </c>
      <c r="B3150" s="108" t="s">
        <v>1181</v>
      </c>
      <c r="C3150" s="109" t="s">
        <v>139</v>
      </c>
      <c r="D3150" s="108" t="s">
        <v>6</v>
      </c>
      <c r="E3150"/>
      <c r="F3150" s="118"/>
    </row>
    <row r="3151" spans="1:6" x14ac:dyDescent="0.2">
      <c r="A3151" s="111"/>
      <c r="B3151" s="125" t="s">
        <v>141</v>
      </c>
      <c r="C3151" s="125" t="s">
        <v>142</v>
      </c>
      <c r="D3151" s="125" t="s">
        <v>135</v>
      </c>
      <c r="E3151" s="113" t="s">
        <v>136</v>
      </c>
      <c r="F3151" s="113" t="s">
        <v>137</v>
      </c>
    </row>
    <row r="3152" spans="1:6" ht="15" x14ac:dyDescent="0.25">
      <c r="A3152" s="111"/>
      <c r="B3152" s="119" t="s">
        <v>624</v>
      </c>
      <c r="C3152" s="149" t="s">
        <v>293</v>
      </c>
      <c r="D3152" s="120">
        <v>1</v>
      </c>
      <c r="E3152" s="149">
        <v>1500</v>
      </c>
      <c r="F3152" s="121">
        <f t="shared" ref="F3152:F3157" si="120">D3152*E3152</f>
        <v>1500</v>
      </c>
    </row>
    <row r="3153" spans="1:6" ht="15" x14ac:dyDescent="0.25">
      <c r="A3153" s="111"/>
      <c r="B3153" s="119" t="s">
        <v>625</v>
      </c>
      <c r="C3153" s="149" t="s">
        <v>626</v>
      </c>
      <c r="D3153" s="120">
        <v>0.1</v>
      </c>
      <c r="E3153" s="121">
        <v>50000</v>
      </c>
      <c r="F3153" s="121">
        <f t="shared" si="120"/>
        <v>5000</v>
      </c>
    </row>
    <row r="3154" spans="1:6" ht="15" x14ac:dyDescent="0.25">
      <c r="A3154" s="111"/>
      <c r="B3154" s="119" t="s">
        <v>447</v>
      </c>
      <c r="C3154" s="149" t="s">
        <v>295</v>
      </c>
      <c r="D3154" s="120">
        <f>+D3153/4</f>
        <v>2.5000000000000001E-2</v>
      </c>
      <c r="E3154" s="121">
        <v>18000</v>
      </c>
      <c r="F3154" s="121">
        <f t="shared" si="120"/>
        <v>450</v>
      </c>
    </row>
    <row r="3155" spans="1:6" ht="15" x14ac:dyDescent="0.25">
      <c r="A3155" s="111"/>
      <c r="B3155" s="119" t="s">
        <v>1120</v>
      </c>
      <c r="C3155" s="149" t="s">
        <v>295</v>
      </c>
      <c r="D3155" s="120">
        <f>+D3153</f>
        <v>0.1</v>
      </c>
      <c r="E3155" s="121">
        <v>95000</v>
      </c>
      <c r="F3155" s="121">
        <f t="shared" si="120"/>
        <v>9500</v>
      </c>
    </row>
    <row r="3156" spans="1:6" ht="15" x14ac:dyDescent="0.25">
      <c r="A3156" s="111"/>
      <c r="B3156" t="s">
        <v>1121</v>
      </c>
      <c r="C3156" s="149" t="s">
        <v>162</v>
      </c>
      <c r="D3156" s="141">
        <v>1</v>
      </c>
      <c r="E3156" s="129">
        <v>1600</v>
      </c>
      <c r="F3156" s="28">
        <f t="shared" si="120"/>
        <v>1600</v>
      </c>
    </row>
    <row r="3157" spans="1:6" ht="15" x14ac:dyDescent="0.25">
      <c r="A3157" s="111"/>
      <c r="B3157" s="119" t="s">
        <v>310</v>
      </c>
      <c r="C3157" s="149" t="s">
        <v>148</v>
      </c>
      <c r="D3157" s="120">
        <v>1</v>
      </c>
      <c r="E3157" s="121">
        <v>13020.7</v>
      </c>
      <c r="F3157" s="121">
        <f t="shared" si="120"/>
        <v>13020.7</v>
      </c>
    </row>
    <row r="3158" spans="1:6" ht="15" x14ac:dyDescent="0.25">
      <c r="A3158" s="111"/>
      <c r="B3158" s="119" t="s">
        <v>177</v>
      </c>
      <c r="C3158" s="149" t="s">
        <v>178</v>
      </c>
      <c r="D3158" s="120"/>
      <c r="E3158" s="121"/>
      <c r="F3158" s="121">
        <f>+F3157*0.05</f>
        <v>651.03500000000008</v>
      </c>
    </row>
    <row r="3159" spans="1:6" x14ac:dyDescent="0.2">
      <c r="A3159" s="111"/>
      <c r="B3159" s="115" t="s">
        <v>151</v>
      </c>
      <c r="C3159" s="116"/>
      <c r="D3159" s="116"/>
      <c r="E3159" s="128"/>
      <c r="F3159" s="117">
        <f>SUM(F3152:F3158)</f>
        <v>31721.735000000001</v>
      </c>
    </row>
    <row r="3160" spans="1:6" x14ac:dyDescent="0.2">
      <c r="A3160" s="111"/>
      <c r="B3160" s="111"/>
      <c r="C3160" s="125"/>
      <c r="D3160" s="125"/>
      <c r="E3160" s="113"/>
      <c r="F3160" s="113"/>
    </row>
    <row r="3161" spans="1:6" ht="15" x14ac:dyDescent="0.25">
      <c r="A3161" s="107">
        <v>337</v>
      </c>
      <c r="B3161" s="108" t="s">
        <v>1182</v>
      </c>
      <c r="C3161" s="109" t="s">
        <v>139</v>
      </c>
      <c r="D3161" s="108" t="s">
        <v>140</v>
      </c>
      <c r="E3161"/>
      <c r="F3161" s="118"/>
    </row>
    <row r="3162" spans="1:6" ht="15" x14ac:dyDescent="0.25">
      <c r="A3162" s="111"/>
      <c r="B3162" s="119" t="s">
        <v>172</v>
      </c>
      <c r="C3162" s="125" t="s">
        <v>142</v>
      </c>
      <c r="D3162" s="125" t="s">
        <v>135</v>
      </c>
      <c r="E3162" s="113" t="s">
        <v>136</v>
      </c>
      <c r="F3162" s="113" t="s">
        <v>137</v>
      </c>
    </row>
    <row r="3163" spans="1:6" ht="15" x14ac:dyDescent="0.25">
      <c r="A3163" s="111"/>
      <c r="B3163" s="119" t="s">
        <v>624</v>
      </c>
      <c r="C3163" s="149" t="s">
        <v>293</v>
      </c>
      <c r="D3163" s="120">
        <v>0.875</v>
      </c>
      <c r="E3163" s="121">
        <v>710</v>
      </c>
      <c r="F3163" s="121">
        <f t="shared" ref="F3163:F3169" si="121">D3163*E3163</f>
        <v>621.25</v>
      </c>
    </row>
    <row r="3164" spans="1:6" ht="15" x14ac:dyDescent="0.25">
      <c r="A3164" s="111"/>
      <c r="B3164" s="119" t="s">
        <v>447</v>
      </c>
      <c r="C3164" s="149" t="s">
        <v>295</v>
      </c>
      <c r="D3164" s="120">
        <f>+D3167/3</f>
        <v>1.8333333333333333E-2</v>
      </c>
      <c r="E3164" s="121">
        <v>18000</v>
      </c>
      <c r="F3164" s="121">
        <f t="shared" si="121"/>
        <v>330</v>
      </c>
    </row>
    <row r="3165" spans="1:6" ht="15" x14ac:dyDescent="0.25">
      <c r="A3165" s="111"/>
      <c r="B3165" s="119" t="s">
        <v>1017</v>
      </c>
      <c r="C3165" s="149" t="s">
        <v>295</v>
      </c>
      <c r="D3165" s="120">
        <v>2.5000000000000001E-2</v>
      </c>
      <c r="E3165" s="121">
        <v>31200</v>
      </c>
      <c r="F3165" s="121">
        <f t="shared" si="121"/>
        <v>780</v>
      </c>
    </row>
    <row r="3166" spans="1:6" x14ac:dyDescent="0.2">
      <c r="A3166" s="111"/>
      <c r="B3166" s="111" t="s">
        <v>332</v>
      </c>
      <c r="C3166" s="125" t="s">
        <v>150</v>
      </c>
      <c r="D3166" s="126">
        <v>1</v>
      </c>
      <c r="E3166" s="113">
        <v>1600</v>
      </c>
      <c r="F3166" s="113">
        <v>1600</v>
      </c>
    </row>
    <row r="3167" spans="1:6" ht="15" x14ac:dyDescent="0.25">
      <c r="A3167" s="111"/>
      <c r="B3167" s="119" t="s">
        <v>934</v>
      </c>
      <c r="C3167" s="149" t="s">
        <v>295</v>
      </c>
      <c r="D3167" s="120">
        <v>5.5E-2</v>
      </c>
      <c r="E3167" s="121">
        <v>50000</v>
      </c>
      <c r="F3167" s="121">
        <f t="shared" si="121"/>
        <v>2750</v>
      </c>
    </row>
    <row r="3168" spans="1:6" ht="15" x14ac:dyDescent="0.25">
      <c r="A3168" s="111"/>
      <c r="B3168" s="119" t="s">
        <v>310</v>
      </c>
      <c r="C3168" s="149" t="s">
        <v>148</v>
      </c>
      <c r="D3168" s="120">
        <v>0.15</v>
      </c>
      <c r="E3168" s="121">
        <v>19531.050000000003</v>
      </c>
      <c r="F3168" s="121">
        <f t="shared" si="121"/>
        <v>2929.6575000000003</v>
      </c>
    </row>
    <row r="3169" spans="1:6" ht="15" x14ac:dyDescent="0.25">
      <c r="A3169" s="111"/>
      <c r="B3169" s="119" t="s">
        <v>177</v>
      </c>
      <c r="C3169" s="149" t="s">
        <v>178</v>
      </c>
      <c r="D3169" s="120">
        <v>7.4999999999999997E-2</v>
      </c>
      <c r="E3169" s="121">
        <v>1065</v>
      </c>
      <c r="F3169" s="121">
        <f t="shared" si="121"/>
        <v>79.875</v>
      </c>
    </row>
    <row r="3170" spans="1:6" x14ac:dyDescent="0.2">
      <c r="A3170" s="111"/>
      <c r="B3170" s="115" t="s">
        <v>151</v>
      </c>
      <c r="C3170" s="116"/>
      <c r="D3170" s="116"/>
      <c r="E3170" s="128"/>
      <c r="F3170" s="117">
        <f>SUM(F3163:F3169)</f>
        <v>9090.7825000000012</v>
      </c>
    </row>
    <row r="3172" spans="1:6" ht="15" x14ac:dyDescent="0.25">
      <c r="A3172" s="107">
        <v>338</v>
      </c>
      <c r="B3172" s="108" t="s">
        <v>1196</v>
      </c>
      <c r="C3172" s="109" t="s">
        <v>139</v>
      </c>
      <c r="D3172" s="108" t="s">
        <v>142</v>
      </c>
      <c r="E3172" s="110"/>
      <c r="F3172" s="94"/>
    </row>
    <row r="3173" spans="1:6" ht="15" x14ac:dyDescent="0.25">
      <c r="A3173" s="111"/>
      <c r="B3173" t="s">
        <v>172</v>
      </c>
      <c r="C3173" s="125" t="s">
        <v>142</v>
      </c>
      <c r="D3173" s="125" t="s">
        <v>173</v>
      </c>
      <c r="E3173" s="113" t="s">
        <v>136</v>
      </c>
      <c r="F3173" s="113" t="s">
        <v>137</v>
      </c>
    </row>
    <row r="3174" spans="1:6" ht="15" x14ac:dyDescent="0.25">
      <c r="A3174" s="111"/>
      <c r="B3174" t="s">
        <v>1197</v>
      </c>
      <c r="C3174" s="149" t="s">
        <v>142</v>
      </c>
      <c r="D3174" s="120">
        <v>1</v>
      </c>
      <c r="E3174" s="121">
        <v>74240</v>
      </c>
      <c r="F3174" s="121">
        <f>D3174*E3174</f>
        <v>74240</v>
      </c>
    </row>
    <row r="3175" spans="1:6" ht="15" x14ac:dyDescent="0.25">
      <c r="A3175" s="111"/>
      <c r="B3175" t="s">
        <v>545</v>
      </c>
      <c r="C3175" s="149" t="s">
        <v>148</v>
      </c>
      <c r="D3175" s="120">
        <v>2</v>
      </c>
      <c r="E3175" s="121">
        <v>19531.050000000003</v>
      </c>
      <c r="F3175" s="121">
        <f>D3175*E3175</f>
        <v>39062.100000000006</v>
      </c>
    </row>
    <row r="3176" spans="1:6" ht="15" x14ac:dyDescent="0.25">
      <c r="A3176" s="111"/>
      <c r="B3176" t="s">
        <v>177</v>
      </c>
      <c r="C3176" s="149" t="s">
        <v>178</v>
      </c>
      <c r="D3176" s="120"/>
      <c r="E3176" s="121"/>
      <c r="F3176" s="121">
        <f>+F3175*0.05</f>
        <v>1953.1050000000005</v>
      </c>
    </row>
    <row r="3177" spans="1:6" x14ac:dyDescent="0.2">
      <c r="A3177" s="111"/>
      <c r="B3177" s="115" t="s">
        <v>151</v>
      </c>
      <c r="C3177" s="116"/>
      <c r="D3177" s="116"/>
      <c r="E3177" s="128"/>
      <c r="F3177" s="117">
        <f>SUM(F3174:F3176)</f>
        <v>115255.205</v>
      </c>
    </row>
    <row r="3179" spans="1:6" ht="15" x14ac:dyDescent="0.25">
      <c r="A3179" s="107">
        <v>339</v>
      </c>
      <c r="B3179" s="108" t="s">
        <v>1185</v>
      </c>
      <c r="C3179" s="109" t="s">
        <v>139</v>
      </c>
      <c r="D3179" s="108" t="s">
        <v>140</v>
      </c>
      <c r="E3179" s="110"/>
      <c r="F3179" s="94"/>
    </row>
    <row r="3180" spans="1:6" ht="15" x14ac:dyDescent="0.25">
      <c r="A3180" s="111"/>
      <c r="B3180" t="s">
        <v>172</v>
      </c>
      <c r="C3180" t="s">
        <v>142</v>
      </c>
      <c r="D3180" s="125" t="s">
        <v>173</v>
      </c>
      <c r="E3180" s="113" t="s">
        <v>136</v>
      </c>
      <c r="F3180" s="113" t="s">
        <v>137</v>
      </c>
    </row>
    <row r="3181" spans="1:6" ht="15" x14ac:dyDescent="0.25">
      <c r="A3181" s="111"/>
      <c r="B3181" t="s">
        <v>221</v>
      </c>
      <c r="C3181" t="s">
        <v>142</v>
      </c>
      <c r="D3181" s="141">
        <v>3.0000000000000001E-3</v>
      </c>
      <c r="E3181" s="129">
        <v>24559</v>
      </c>
      <c r="F3181" s="28">
        <f>D3181*E3181</f>
        <v>73.677000000000007</v>
      </c>
    </row>
    <row r="3182" spans="1:6" ht="15" x14ac:dyDescent="0.25">
      <c r="A3182" s="111"/>
      <c r="B3182" t="s">
        <v>255</v>
      </c>
      <c r="C3182" t="s">
        <v>142</v>
      </c>
      <c r="D3182" s="141">
        <v>3.0000000000000001E-3</v>
      </c>
      <c r="E3182" s="129">
        <v>39134.92</v>
      </c>
      <c r="F3182" s="28">
        <f>D3182*E3182</f>
        <v>117.40476</v>
      </c>
    </row>
    <row r="3183" spans="1:6" ht="15" x14ac:dyDescent="0.25">
      <c r="A3183" s="111"/>
      <c r="B3183" t="s">
        <v>1186</v>
      </c>
      <c r="C3183" t="s">
        <v>142</v>
      </c>
      <c r="D3183" s="141">
        <v>0.33300000000000002</v>
      </c>
      <c r="E3183" s="129">
        <v>3475.36</v>
      </c>
      <c r="F3183" s="28">
        <f>D3183*E3183</f>
        <v>1157.2948800000001</v>
      </c>
    </row>
    <row r="3184" spans="1:6" ht="15" x14ac:dyDescent="0.25">
      <c r="A3184" s="111"/>
      <c r="B3184" t="s">
        <v>545</v>
      </c>
      <c r="C3184" t="s">
        <v>148</v>
      </c>
      <c r="D3184" s="125">
        <v>0.1</v>
      </c>
      <c r="E3184" s="113">
        <v>74240</v>
      </c>
      <c r="F3184" s="113">
        <f>D3184*E3184</f>
        <v>7424</v>
      </c>
    </row>
    <row r="3185" spans="1:6" ht="15" x14ac:dyDescent="0.25">
      <c r="A3185" s="111"/>
      <c r="B3185" t="s">
        <v>177</v>
      </c>
      <c r="C3185" t="s">
        <v>178</v>
      </c>
      <c r="D3185" s="141">
        <v>0.1</v>
      </c>
      <c r="E3185" s="129">
        <v>1065</v>
      </c>
      <c r="F3185" s="28">
        <f>D3185*E3185</f>
        <v>106.5</v>
      </c>
    </row>
    <row r="3186" spans="1:6" x14ac:dyDescent="0.2">
      <c r="A3186" s="111"/>
      <c r="B3186" s="115" t="s">
        <v>151</v>
      </c>
      <c r="C3186" s="130"/>
      <c r="D3186" s="131"/>
      <c r="E3186" s="132"/>
      <c r="F3186" s="32">
        <f>SUM(F3181:F3185)</f>
        <v>8878.8766400000004</v>
      </c>
    </row>
    <row r="3188" spans="1:6" ht="15" x14ac:dyDescent="0.25">
      <c r="A3188" s="107">
        <v>340</v>
      </c>
      <c r="B3188" s="108" t="s">
        <v>1198</v>
      </c>
      <c r="C3188" s="109" t="s">
        <v>139</v>
      </c>
      <c r="D3188" s="108" t="s">
        <v>142</v>
      </c>
      <c r="E3188" s="110"/>
      <c r="F3188" s="94"/>
    </row>
    <row r="3189" spans="1:6" ht="15" x14ac:dyDescent="0.25">
      <c r="A3189" s="111"/>
      <c r="B3189" t="s">
        <v>172</v>
      </c>
      <c r="C3189" t="s">
        <v>142</v>
      </c>
      <c r="D3189" s="125" t="s">
        <v>173</v>
      </c>
      <c r="E3189" s="113" t="s">
        <v>136</v>
      </c>
      <c r="F3189" s="113" t="s">
        <v>137</v>
      </c>
    </row>
    <row r="3190" spans="1:6" ht="15" x14ac:dyDescent="0.25">
      <c r="A3190" s="111"/>
      <c r="B3190" t="s">
        <v>1199</v>
      </c>
      <c r="C3190" t="s">
        <v>142</v>
      </c>
      <c r="D3190" s="141">
        <v>1</v>
      </c>
      <c r="E3190" s="129">
        <v>28000</v>
      </c>
      <c r="F3190" s="28">
        <f>D3190*E3190</f>
        <v>28000</v>
      </c>
    </row>
    <row r="3191" spans="1:6" ht="15" x14ac:dyDescent="0.25">
      <c r="A3191" s="111"/>
      <c r="B3191" t="s">
        <v>1200</v>
      </c>
      <c r="C3191" t="s">
        <v>142</v>
      </c>
      <c r="D3191" s="141">
        <v>1</v>
      </c>
      <c r="E3191" s="129">
        <v>16000</v>
      </c>
      <c r="F3191" s="28">
        <f>D3191*E3191</f>
        <v>16000</v>
      </c>
    </row>
    <row r="3192" spans="1:6" ht="15" x14ac:dyDescent="0.25">
      <c r="A3192" s="111"/>
      <c r="B3192" t="s">
        <v>1201</v>
      </c>
      <c r="C3192" t="s">
        <v>148</v>
      </c>
      <c r="D3192" s="141">
        <v>0.2</v>
      </c>
      <c r="E3192" s="113">
        <v>6510.35</v>
      </c>
      <c r="F3192" s="113">
        <f>D3192*E3192</f>
        <v>1302.0700000000002</v>
      </c>
    </row>
    <row r="3193" spans="1:6" ht="15" x14ac:dyDescent="0.25">
      <c r="A3193" s="111"/>
      <c r="B3193" t="s">
        <v>177</v>
      </c>
      <c r="C3193" t="s">
        <v>178</v>
      </c>
      <c r="D3193" s="141">
        <v>0.1</v>
      </c>
      <c r="E3193" s="129">
        <v>1065</v>
      </c>
      <c r="F3193" s="28">
        <f>D3193*E3193</f>
        <v>106.5</v>
      </c>
    </row>
    <row r="3194" spans="1:6" x14ac:dyDescent="0.2">
      <c r="A3194" s="111"/>
      <c r="B3194" s="115" t="s">
        <v>151</v>
      </c>
      <c r="C3194" s="130"/>
      <c r="D3194" s="131"/>
      <c r="E3194" s="132"/>
      <c r="F3194" s="32">
        <f>SUM(F3190:F3193)</f>
        <v>45408.57</v>
      </c>
    </row>
    <row r="3196" spans="1:6" ht="15" x14ac:dyDescent="0.25">
      <c r="A3196" s="107">
        <v>341</v>
      </c>
      <c r="B3196" s="108" t="s">
        <v>1202</v>
      </c>
      <c r="C3196" s="109" t="s">
        <v>139</v>
      </c>
      <c r="D3196" s="108" t="s">
        <v>1</v>
      </c>
      <c r="E3196" s="110"/>
      <c r="F3196" s="94"/>
    </row>
    <row r="3197" spans="1:6" ht="15" x14ac:dyDescent="0.25">
      <c r="A3197" s="111"/>
      <c r="B3197" t="s">
        <v>172</v>
      </c>
      <c r="C3197" t="s">
        <v>142</v>
      </c>
      <c r="D3197" s="125" t="s">
        <v>173</v>
      </c>
      <c r="E3197" s="113" t="s">
        <v>136</v>
      </c>
      <c r="F3197" s="113" t="s">
        <v>137</v>
      </c>
    </row>
    <row r="3198" spans="1:6" ht="15" x14ac:dyDescent="0.25">
      <c r="A3198" s="111"/>
      <c r="B3198" t="s">
        <v>1203</v>
      </c>
      <c r="C3198" t="s">
        <v>142</v>
      </c>
      <c r="D3198" s="141">
        <v>10</v>
      </c>
      <c r="E3198" s="129">
        <v>12000</v>
      </c>
      <c r="F3198" s="28">
        <f>D3198*E3198</f>
        <v>120000</v>
      </c>
    </row>
    <row r="3199" spans="1:6" ht="15" x14ac:dyDescent="0.25">
      <c r="A3199" s="111"/>
      <c r="B3199" t="s">
        <v>1204</v>
      </c>
      <c r="C3199" t="s">
        <v>178</v>
      </c>
      <c r="D3199" s="141">
        <v>0.3</v>
      </c>
      <c r="E3199" s="129">
        <v>121380</v>
      </c>
      <c r="F3199" s="28">
        <f>D3199*E3199</f>
        <v>36414</v>
      </c>
    </row>
    <row r="3200" spans="1:6" x14ac:dyDescent="0.2">
      <c r="A3200" s="111"/>
      <c r="B3200" s="7" t="s">
        <v>154</v>
      </c>
      <c r="C3200" s="36" t="s">
        <v>155</v>
      </c>
      <c r="D3200" s="12">
        <v>0.1</v>
      </c>
      <c r="E3200" s="11">
        <v>25000</v>
      </c>
      <c r="F3200" s="11">
        <f>+D3200*E3200</f>
        <v>2500</v>
      </c>
    </row>
    <row r="3201" spans="1:6" x14ac:dyDescent="0.2">
      <c r="A3201" s="111"/>
      <c r="B3201" s="7" t="s">
        <v>156</v>
      </c>
      <c r="C3201" s="36" t="s">
        <v>157</v>
      </c>
      <c r="D3201" s="12">
        <v>0.05</v>
      </c>
      <c r="E3201" s="11">
        <v>85000</v>
      </c>
      <c r="F3201" s="11">
        <f>D3201*E3201</f>
        <v>4250</v>
      </c>
    </row>
    <row r="3202" spans="1:6" ht="15" x14ac:dyDescent="0.25">
      <c r="A3202" s="111"/>
      <c r="B3202" t="s">
        <v>1208</v>
      </c>
      <c r="C3202" t="s">
        <v>148</v>
      </c>
      <c r="D3202" s="141">
        <v>3</v>
      </c>
      <c r="E3202" s="113">
        <v>19531.050000000003</v>
      </c>
      <c r="F3202" s="113">
        <f>D3202*E3202</f>
        <v>58593.150000000009</v>
      </c>
    </row>
    <row r="3203" spans="1:6" ht="15" x14ac:dyDescent="0.25">
      <c r="A3203" s="111"/>
      <c r="B3203" t="s">
        <v>177</v>
      </c>
      <c r="C3203" t="s">
        <v>178</v>
      </c>
      <c r="D3203" s="141"/>
      <c r="E3203" s="129"/>
      <c r="F3203" s="28">
        <f>+F3202*0.05</f>
        <v>2929.6575000000007</v>
      </c>
    </row>
    <row r="3204" spans="1:6" x14ac:dyDescent="0.2">
      <c r="A3204" s="111"/>
      <c r="B3204" s="115" t="s">
        <v>151</v>
      </c>
      <c r="C3204" s="130"/>
      <c r="D3204" s="131"/>
      <c r="E3204" s="132"/>
      <c r="F3204" s="32">
        <f>SUM(F3198:F3203)</f>
        <v>224686.80750000002</v>
      </c>
    </row>
  </sheetData>
  <autoFilter ref="A1:K2188"/>
  <pageMargins left="0.59027777777777779" right="0.39374999999999999" top="0.59027777777777779" bottom="0.59027777777777779" header="0.51180555555555562" footer="0.51180555555555562"/>
  <pageSetup paperSize="9" scale="70" firstPageNumber="0" orientation="portrait" horizontalDpi="300" verticalDpi="300" r:id="rId1"/>
  <headerFooter alignWithMargins="0"/>
  <rowBreaks count="18" manualBreakCount="18">
    <brk id="138" max="16383" man="1"/>
    <brk id="192" max="16383" man="1"/>
    <brk id="383" max="16383" man="1"/>
    <brk id="487" max="16383" man="1"/>
    <brk id="632" max="16383" man="1"/>
    <brk id="691" max="16383" man="1"/>
    <brk id="744" max="16383" man="1"/>
    <brk id="790" max="16383" man="1"/>
    <brk id="923" max="16383" man="1"/>
    <brk id="1019" max="16383" man="1"/>
    <brk id="1075" max="16383" man="1"/>
    <brk id="1130" max="16383" man="1"/>
    <brk id="1185" max="16383" man="1"/>
    <brk id="1306" max="16383" man="1"/>
    <brk id="1383" min="1" max="5" man="1"/>
    <brk id="1414" max="16383" man="1"/>
    <brk id="1527" max="16383" man="1"/>
    <brk id="1746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30"/>
  <sheetViews>
    <sheetView tabSelected="1" view="pageBreakPreview" zoomScaleNormal="100" zoomScaleSheetLayoutView="100" workbookViewId="0">
      <pane ySplit="5" topLeftCell="A6" activePane="bottomLeft" state="frozen"/>
      <selection pane="bottomLeft" activeCell="E16" sqref="E16"/>
    </sheetView>
  </sheetViews>
  <sheetFormatPr baseColWidth="10" defaultRowHeight="12" x14ac:dyDescent="0.25"/>
  <cols>
    <col min="1" max="1" width="7.7109375" style="187" customWidth="1"/>
    <col min="2" max="2" width="45.7109375" style="169" customWidth="1"/>
    <col min="3" max="3" width="6.7109375" style="187" customWidth="1"/>
    <col min="4" max="4" width="8.7109375" style="187" customWidth="1"/>
    <col min="5" max="5" width="10.7109375" style="252" customWidth="1"/>
    <col min="6" max="6" width="12.7109375" style="187" customWidth="1"/>
    <col min="7" max="16384" width="11.42578125" style="169"/>
  </cols>
  <sheetData>
    <row r="1" spans="1:6" ht="15.75" x14ac:dyDescent="0.25">
      <c r="A1" s="254" t="s">
        <v>2359</v>
      </c>
      <c r="B1" s="255"/>
      <c r="C1" s="255"/>
      <c r="D1" s="255"/>
      <c r="E1" s="255"/>
      <c r="F1" s="255"/>
    </row>
    <row r="2" spans="1:6" ht="31.5" customHeight="1" x14ac:dyDescent="0.25">
      <c r="A2" s="256" t="s">
        <v>2318</v>
      </c>
      <c r="B2" s="256"/>
      <c r="C2" s="256"/>
      <c r="D2" s="256"/>
      <c r="E2" s="256"/>
      <c r="F2" s="256"/>
    </row>
    <row r="3" spans="1:6" ht="12.75" x14ac:dyDescent="0.25">
      <c r="A3" s="170"/>
      <c r="B3" s="170"/>
      <c r="C3" s="170"/>
      <c r="D3" s="170"/>
      <c r="E3" s="245"/>
      <c r="F3" s="170"/>
    </row>
    <row r="4" spans="1:6" s="172" customFormat="1" x14ac:dyDescent="0.25">
      <c r="A4" s="171" t="s">
        <v>132</v>
      </c>
      <c r="B4" s="171" t="s">
        <v>1455</v>
      </c>
      <c r="C4" s="171" t="s">
        <v>1464</v>
      </c>
      <c r="D4" s="171" t="s">
        <v>173</v>
      </c>
      <c r="E4" s="246" t="s">
        <v>1465</v>
      </c>
      <c r="F4" s="171" t="s">
        <v>1456</v>
      </c>
    </row>
    <row r="5" spans="1:6" s="172" customFormat="1" ht="6.75" customHeight="1" x14ac:dyDescent="0.25">
      <c r="A5" s="171"/>
      <c r="B5" s="171"/>
      <c r="C5" s="171"/>
      <c r="D5" s="171"/>
      <c r="E5" s="246"/>
      <c r="F5" s="171"/>
    </row>
    <row r="6" spans="1:6" s="178" customFormat="1" ht="24" x14ac:dyDescent="0.25">
      <c r="A6" s="191">
        <v>1</v>
      </c>
      <c r="B6" s="173" t="s">
        <v>1466</v>
      </c>
      <c r="C6" s="174"/>
      <c r="D6" s="175"/>
      <c r="E6" s="176"/>
      <c r="F6" s="177"/>
    </row>
    <row r="7" spans="1:6" s="178" customFormat="1" ht="24" x14ac:dyDescent="0.25">
      <c r="A7" s="167"/>
      <c r="B7" s="197" t="s">
        <v>2319</v>
      </c>
      <c r="C7" s="198"/>
      <c r="D7" s="198"/>
      <c r="E7" s="199"/>
      <c r="F7" s="199"/>
    </row>
    <row r="8" spans="1:6" s="178" customFormat="1" x14ac:dyDescent="0.25">
      <c r="A8" s="167">
        <v>1.1000000000000001</v>
      </c>
      <c r="B8" s="197" t="s">
        <v>30</v>
      </c>
      <c r="C8" s="198"/>
      <c r="D8" s="198"/>
      <c r="E8" s="199"/>
      <c r="F8" s="199"/>
    </row>
    <row r="9" spans="1:6" s="178" customFormat="1" ht="48" x14ac:dyDescent="0.25">
      <c r="A9" s="192" t="s">
        <v>1467</v>
      </c>
      <c r="B9" s="155" t="s">
        <v>1231</v>
      </c>
      <c r="C9" s="192" t="s">
        <v>0</v>
      </c>
      <c r="D9" s="200">
        <v>111.15</v>
      </c>
      <c r="E9" s="201"/>
      <c r="F9" s="201"/>
    </row>
    <row r="10" spans="1:6" s="178" customFormat="1" ht="48" x14ac:dyDescent="0.25">
      <c r="A10" s="192" t="s">
        <v>1468</v>
      </c>
      <c r="B10" s="155" t="s">
        <v>1232</v>
      </c>
      <c r="C10" s="192" t="s">
        <v>1</v>
      </c>
      <c r="D10" s="200">
        <v>82</v>
      </c>
      <c r="E10" s="201"/>
      <c r="F10" s="201"/>
    </row>
    <row r="11" spans="1:6" s="178" customFormat="1" ht="36" x14ac:dyDescent="0.25">
      <c r="A11" s="192" t="s">
        <v>1469</v>
      </c>
      <c r="B11" s="155" t="s">
        <v>1447</v>
      </c>
      <c r="C11" s="192" t="s">
        <v>0</v>
      </c>
      <c r="D11" s="200">
        <v>22</v>
      </c>
      <c r="E11" s="201"/>
      <c r="F11" s="201"/>
    </row>
    <row r="12" spans="1:6" s="178" customFormat="1" ht="24" x14ac:dyDescent="0.25">
      <c r="A12" s="192" t="s">
        <v>1470</v>
      </c>
      <c r="B12" s="155" t="s">
        <v>1233</v>
      </c>
      <c r="C12" s="192" t="s">
        <v>2</v>
      </c>
      <c r="D12" s="200">
        <v>149</v>
      </c>
      <c r="E12" s="201"/>
      <c r="F12" s="201"/>
    </row>
    <row r="13" spans="1:6" s="178" customFormat="1" x14ac:dyDescent="0.25">
      <c r="A13" s="167" t="s">
        <v>1471</v>
      </c>
      <c r="B13" s="197" t="s">
        <v>1458</v>
      </c>
      <c r="C13" s="202"/>
      <c r="D13" s="202"/>
      <c r="E13" s="204"/>
      <c r="F13" s="199"/>
    </row>
    <row r="14" spans="1:6" s="178" customFormat="1" ht="24" x14ac:dyDescent="0.25">
      <c r="A14" s="192" t="s">
        <v>1472</v>
      </c>
      <c r="B14" s="155" t="s">
        <v>1448</v>
      </c>
      <c r="C14" s="192" t="s">
        <v>0</v>
      </c>
      <c r="D14" s="200">
        <v>22</v>
      </c>
      <c r="E14" s="201"/>
      <c r="F14" s="201"/>
    </row>
    <row r="15" spans="1:6" s="178" customFormat="1" ht="36" x14ac:dyDescent="0.25">
      <c r="A15" s="192" t="s">
        <v>1473</v>
      </c>
      <c r="B15" s="155" t="s">
        <v>1449</v>
      </c>
      <c r="C15" s="192" t="s">
        <v>0</v>
      </c>
      <c r="D15" s="200">
        <v>111.15</v>
      </c>
      <c r="E15" s="201"/>
      <c r="F15" s="201"/>
    </row>
    <row r="16" spans="1:6" s="178" customFormat="1" ht="48" x14ac:dyDescent="0.25">
      <c r="A16" s="192" t="s">
        <v>1474</v>
      </c>
      <c r="B16" s="155" t="s">
        <v>1450</v>
      </c>
      <c r="C16" s="192" t="s">
        <v>1</v>
      </c>
      <c r="D16" s="200">
        <v>82</v>
      </c>
      <c r="E16" s="201"/>
      <c r="F16" s="201"/>
    </row>
    <row r="17" spans="1:6" s="178" customFormat="1" ht="60" x14ac:dyDescent="0.25">
      <c r="A17" s="192" t="s">
        <v>1475</v>
      </c>
      <c r="B17" s="155" t="s">
        <v>1234</v>
      </c>
      <c r="C17" s="192" t="s">
        <v>0</v>
      </c>
      <c r="D17" s="200">
        <v>148.05000000000001</v>
      </c>
      <c r="E17" s="201"/>
      <c r="F17" s="201"/>
    </row>
    <row r="18" spans="1:6" s="178" customFormat="1" ht="36" x14ac:dyDescent="0.25">
      <c r="A18" s="192" t="s">
        <v>1476</v>
      </c>
      <c r="B18" s="155" t="s">
        <v>1245</v>
      </c>
      <c r="C18" s="192" t="s">
        <v>0</v>
      </c>
      <c r="D18" s="200">
        <v>1156.5</v>
      </c>
      <c r="E18" s="201"/>
      <c r="F18" s="201"/>
    </row>
    <row r="19" spans="1:6" s="178" customFormat="1" x14ac:dyDescent="0.25">
      <c r="A19" s="192" t="s">
        <v>1477</v>
      </c>
      <c r="B19" s="155" t="s">
        <v>3</v>
      </c>
      <c r="C19" s="192" t="s">
        <v>0</v>
      </c>
      <c r="D19" s="200">
        <v>359.17</v>
      </c>
      <c r="E19" s="201"/>
      <c r="F19" s="201"/>
    </row>
    <row r="20" spans="1:6" s="178" customFormat="1" ht="24" x14ac:dyDescent="0.25">
      <c r="A20" s="192" t="s">
        <v>1478</v>
      </c>
      <c r="B20" s="155" t="s">
        <v>4</v>
      </c>
      <c r="C20" s="192" t="s">
        <v>0</v>
      </c>
      <c r="D20" s="200">
        <v>67.050000000000011</v>
      </c>
      <c r="E20" s="201"/>
      <c r="F20" s="201"/>
    </row>
    <row r="21" spans="1:6" s="178" customFormat="1" ht="36" x14ac:dyDescent="0.25">
      <c r="A21" s="192" t="s">
        <v>1479</v>
      </c>
      <c r="B21" s="155" t="s">
        <v>1246</v>
      </c>
      <c r="C21" s="192" t="s">
        <v>0</v>
      </c>
      <c r="D21" s="200">
        <v>560</v>
      </c>
      <c r="E21" s="201"/>
      <c r="F21" s="201"/>
    </row>
    <row r="22" spans="1:6" s="178" customFormat="1" x14ac:dyDescent="0.25">
      <c r="A22" s="167" t="s">
        <v>1480</v>
      </c>
      <c r="B22" s="197" t="s">
        <v>1459</v>
      </c>
      <c r="C22" s="202"/>
      <c r="D22" s="202"/>
      <c r="E22" s="204"/>
      <c r="F22" s="199"/>
    </row>
    <row r="23" spans="1:6" s="178" customFormat="1" ht="24" x14ac:dyDescent="0.25">
      <c r="A23" s="192" t="s">
        <v>1481</v>
      </c>
      <c r="B23" s="155" t="s">
        <v>1235</v>
      </c>
      <c r="C23" s="192" t="s">
        <v>1</v>
      </c>
      <c r="D23" s="189">
        <v>10.58</v>
      </c>
      <c r="E23" s="201"/>
      <c r="F23" s="201"/>
    </row>
    <row r="24" spans="1:6" s="178" customFormat="1" ht="36" x14ac:dyDescent="0.25">
      <c r="A24" s="192" t="s">
        <v>1482</v>
      </c>
      <c r="B24" s="155" t="s">
        <v>1237</v>
      </c>
      <c r="C24" s="192" t="s">
        <v>1</v>
      </c>
      <c r="D24" s="189">
        <v>10.58</v>
      </c>
      <c r="E24" s="201"/>
      <c r="F24" s="201"/>
    </row>
    <row r="25" spans="1:6" s="178" customFormat="1" ht="36" x14ac:dyDescent="0.25">
      <c r="A25" s="192" t="s">
        <v>1483</v>
      </c>
      <c r="B25" s="155" t="s">
        <v>1236</v>
      </c>
      <c r="C25" s="192" t="s">
        <v>1</v>
      </c>
      <c r="D25" s="189">
        <v>16.48</v>
      </c>
      <c r="E25" s="201"/>
      <c r="F25" s="201"/>
    </row>
    <row r="26" spans="1:6" s="178" customFormat="1" ht="24" x14ac:dyDescent="0.25">
      <c r="A26" s="192" t="s">
        <v>1484</v>
      </c>
      <c r="B26" s="155" t="s">
        <v>1330</v>
      </c>
      <c r="C26" s="222" t="s">
        <v>1</v>
      </c>
      <c r="D26" s="203">
        <v>45</v>
      </c>
      <c r="E26" s="201"/>
      <c r="F26" s="201"/>
    </row>
    <row r="27" spans="1:6" s="178" customFormat="1" x14ac:dyDescent="0.25">
      <c r="A27" s="167" t="s">
        <v>1485</v>
      </c>
      <c r="B27" s="197" t="s">
        <v>1460</v>
      </c>
      <c r="C27" s="202"/>
      <c r="D27" s="202"/>
      <c r="E27" s="204"/>
      <c r="F27" s="199"/>
    </row>
    <row r="28" spans="1:6" s="178" customFormat="1" ht="36" x14ac:dyDescent="0.25">
      <c r="A28" s="192" t="s">
        <v>1486</v>
      </c>
      <c r="B28" s="155" t="s">
        <v>1214</v>
      </c>
      <c r="C28" s="192" t="s">
        <v>2</v>
      </c>
      <c r="D28" s="203">
        <v>149</v>
      </c>
      <c r="E28" s="201"/>
      <c r="F28" s="201"/>
    </row>
    <row r="29" spans="1:6" s="178" customFormat="1" ht="60" x14ac:dyDescent="0.25">
      <c r="A29" s="192" t="s">
        <v>1487</v>
      </c>
      <c r="B29" s="155" t="s">
        <v>1239</v>
      </c>
      <c r="C29" s="192" t="s">
        <v>2</v>
      </c>
      <c r="D29" s="203">
        <v>1</v>
      </c>
      <c r="E29" s="201"/>
      <c r="F29" s="201"/>
    </row>
    <row r="30" spans="1:6" s="178" customFormat="1" ht="24" x14ac:dyDescent="0.25">
      <c r="A30" s="192" t="s">
        <v>1488</v>
      </c>
      <c r="B30" s="155" t="s">
        <v>1247</v>
      </c>
      <c r="C30" s="192" t="s">
        <v>2</v>
      </c>
      <c r="D30" s="203">
        <v>2</v>
      </c>
      <c r="E30" s="201"/>
      <c r="F30" s="201"/>
    </row>
    <row r="31" spans="1:6" s="178" customFormat="1" x14ac:dyDescent="0.25">
      <c r="A31" s="225"/>
      <c r="B31" s="197" t="s">
        <v>1489</v>
      </c>
      <c r="C31" s="202"/>
      <c r="D31" s="202"/>
      <c r="E31" s="204"/>
      <c r="F31" s="199"/>
    </row>
    <row r="32" spans="1:6" s="178" customFormat="1" x14ac:dyDescent="0.25">
      <c r="A32" s="167" t="s">
        <v>1490</v>
      </c>
      <c r="B32" s="197" t="s">
        <v>1460</v>
      </c>
      <c r="C32" s="202"/>
      <c r="D32" s="202"/>
      <c r="E32" s="204"/>
      <c r="F32" s="199"/>
    </row>
    <row r="33" spans="1:9" s="178" customFormat="1" ht="24" x14ac:dyDescent="0.25">
      <c r="A33" s="192" t="s">
        <v>1491</v>
      </c>
      <c r="B33" s="155" t="s">
        <v>1238</v>
      </c>
      <c r="C33" s="192" t="s">
        <v>2</v>
      </c>
      <c r="D33" s="200">
        <v>2</v>
      </c>
      <c r="E33" s="205"/>
      <c r="F33" s="201"/>
    </row>
    <row r="34" spans="1:9" s="178" customFormat="1" ht="48" x14ac:dyDescent="0.25">
      <c r="A34" s="192" t="s">
        <v>1492</v>
      </c>
      <c r="B34" s="155" t="s">
        <v>1240</v>
      </c>
      <c r="C34" s="192" t="s">
        <v>2</v>
      </c>
      <c r="D34" s="200">
        <v>1</v>
      </c>
      <c r="E34" s="201"/>
      <c r="F34" s="201"/>
    </row>
    <row r="35" spans="1:9" s="178" customFormat="1" ht="36" x14ac:dyDescent="0.25">
      <c r="A35" s="192" t="s">
        <v>1493</v>
      </c>
      <c r="B35" s="155" t="s">
        <v>1453</v>
      </c>
      <c r="C35" s="192" t="s">
        <v>2</v>
      </c>
      <c r="D35" s="200">
        <v>1</v>
      </c>
      <c r="E35" s="201"/>
      <c r="F35" s="201"/>
    </row>
    <row r="36" spans="1:9" s="178" customFormat="1" ht="36" x14ac:dyDescent="0.25">
      <c r="A36" s="192" t="s">
        <v>1494</v>
      </c>
      <c r="B36" s="155" t="s">
        <v>1452</v>
      </c>
      <c r="C36" s="192" t="s">
        <v>2</v>
      </c>
      <c r="D36" s="200">
        <v>1</v>
      </c>
      <c r="E36" s="201"/>
      <c r="F36" s="201"/>
      <c r="H36" s="180"/>
    </row>
    <row r="37" spans="1:9" s="178" customFormat="1" ht="24" x14ac:dyDescent="0.25">
      <c r="A37" s="226" t="s">
        <v>1495</v>
      </c>
      <c r="B37" s="155" t="s">
        <v>1451</v>
      </c>
      <c r="C37" s="192" t="s">
        <v>2</v>
      </c>
      <c r="D37" s="200">
        <v>1</v>
      </c>
      <c r="E37" s="201"/>
      <c r="F37" s="201"/>
    </row>
    <row r="38" spans="1:9" s="178" customFormat="1" x14ac:dyDescent="0.25">
      <c r="A38" s="167" t="s">
        <v>1496</v>
      </c>
      <c r="B38" s="197" t="s">
        <v>1241</v>
      </c>
      <c r="C38" s="202"/>
      <c r="D38" s="202"/>
      <c r="E38" s="204"/>
      <c r="F38" s="199"/>
    </row>
    <row r="39" spans="1:9" s="178" customFormat="1" ht="36" x14ac:dyDescent="0.25">
      <c r="A39" s="192" t="s">
        <v>1497</v>
      </c>
      <c r="B39" s="155" t="s">
        <v>1242</v>
      </c>
      <c r="C39" s="192" t="s">
        <v>1</v>
      </c>
      <c r="D39" s="206">
        <v>16</v>
      </c>
      <c r="E39" s="205"/>
      <c r="F39" s="201"/>
    </row>
    <row r="40" spans="1:9" s="178" customFormat="1" ht="36" x14ac:dyDescent="0.25">
      <c r="A40" s="192" t="s">
        <v>1498</v>
      </c>
      <c r="B40" s="155" t="s">
        <v>1243</v>
      </c>
      <c r="C40" s="192" t="s">
        <v>1</v>
      </c>
      <c r="D40" s="206">
        <v>41.4</v>
      </c>
      <c r="E40" s="205"/>
      <c r="F40" s="201"/>
      <c r="I40" s="181"/>
    </row>
    <row r="41" spans="1:9" s="178" customFormat="1" ht="12" customHeight="1" x14ac:dyDescent="0.25">
      <c r="A41" s="192" t="s">
        <v>1499</v>
      </c>
      <c r="B41" s="155" t="s">
        <v>1244</v>
      </c>
      <c r="C41" s="222" t="s">
        <v>1</v>
      </c>
      <c r="D41" s="203">
        <v>135</v>
      </c>
      <c r="E41" s="205"/>
      <c r="F41" s="201"/>
      <c r="I41" s="181"/>
    </row>
    <row r="42" spans="1:9" s="178" customFormat="1" x14ac:dyDescent="0.25">
      <c r="A42" s="167" t="s">
        <v>1500</v>
      </c>
      <c r="B42" s="197" t="s">
        <v>1461</v>
      </c>
      <c r="C42" s="202"/>
      <c r="D42" s="202"/>
      <c r="E42" s="204"/>
      <c r="F42" s="199"/>
    </row>
    <row r="43" spans="1:9" s="178" customFormat="1" ht="48" x14ac:dyDescent="0.25">
      <c r="A43" s="192" t="s">
        <v>1501</v>
      </c>
      <c r="B43" s="155" t="s">
        <v>1341</v>
      </c>
      <c r="C43" s="192" t="s">
        <v>2</v>
      </c>
      <c r="D43" s="200">
        <v>6</v>
      </c>
      <c r="E43" s="201"/>
      <c r="F43" s="201"/>
    </row>
    <row r="44" spans="1:9" s="178" customFormat="1" ht="48" x14ac:dyDescent="0.25">
      <c r="A44" s="192" t="s">
        <v>1502</v>
      </c>
      <c r="B44" s="155" t="s">
        <v>1342</v>
      </c>
      <c r="C44" s="192" t="s">
        <v>1230</v>
      </c>
      <c r="D44" s="200">
        <v>4</v>
      </c>
      <c r="E44" s="201"/>
      <c r="F44" s="201"/>
    </row>
    <row r="45" spans="1:9" s="178" customFormat="1" ht="36" x14ac:dyDescent="0.25">
      <c r="A45" s="192" t="s">
        <v>1503</v>
      </c>
      <c r="B45" s="155" t="s">
        <v>1248</v>
      </c>
      <c r="C45" s="192" t="s">
        <v>0</v>
      </c>
      <c r="D45" s="200">
        <v>11.93</v>
      </c>
      <c r="E45" s="201"/>
      <c r="F45" s="201"/>
    </row>
    <row r="46" spans="1:9" s="178" customFormat="1" x14ac:dyDescent="0.25">
      <c r="A46" s="167" t="s">
        <v>1504</v>
      </c>
      <c r="B46" s="197" t="s">
        <v>5</v>
      </c>
      <c r="C46" s="202"/>
      <c r="D46" s="202"/>
      <c r="E46" s="204"/>
      <c r="F46" s="199"/>
    </row>
    <row r="47" spans="1:9" s="178" customFormat="1" ht="24" x14ac:dyDescent="0.25">
      <c r="A47" s="192" t="s">
        <v>1505</v>
      </c>
      <c r="B47" s="156" t="s">
        <v>1249</v>
      </c>
      <c r="C47" s="192" t="s">
        <v>0</v>
      </c>
      <c r="D47" s="200">
        <v>382</v>
      </c>
      <c r="E47" s="201"/>
      <c r="F47" s="201"/>
    </row>
    <row r="48" spans="1:9" s="178" customFormat="1" ht="36" x14ac:dyDescent="0.25">
      <c r="A48" s="192" t="s">
        <v>1506</v>
      </c>
      <c r="B48" s="157" t="s">
        <v>1250</v>
      </c>
      <c r="C48" s="192" t="s">
        <v>0</v>
      </c>
      <c r="D48" s="200">
        <v>382</v>
      </c>
      <c r="E48" s="201"/>
      <c r="F48" s="201"/>
    </row>
    <row r="49" spans="1:8" s="178" customFormat="1" ht="36" x14ac:dyDescent="0.25">
      <c r="A49" s="192" t="s">
        <v>1507</v>
      </c>
      <c r="B49" s="157" t="s">
        <v>1251</v>
      </c>
      <c r="C49" s="192" t="s">
        <v>0</v>
      </c>
      <c r="D49" s="200">
        <v>382</v>
      </c>
      <c r="E49" s="201"/>
      <c r="F49" s="201"/>
    </row>
    <row r="50" spans="1:8" s="178" customFormat="1" ht="24" x14ac:dyDescent="0.25">
      <c r="A50" s="192" t="s">
        <v>1508</v>
      </c>
      <c r="B50" s="157" t="s">
        <v>1336</v>
      </c>
      <c r="C50" s="192" t="s">
        <v>1</v>
      </c>
      <c r="D50" s="200">
        <v>626</v>
      </c>
      <c r="E50" s="201"/>
      <c r="F50" s="201"/>
    </row>
    <row r="51" spans="1:8" s="178" customFormat="1" ht="24" x14ac:dyDescent="0.25">
      <c r="A51" s="192" t="s">
        <v>1509</v>
      </c>
      <c r="B51" s="157" t="s">
        <v>1337</v>
      </c>
      <c r="C51" s="192" t="s">
        <v>1</v>
      </c>
      <c r="D51" s="200">
        <v>626</v>
      </c>
      <c r="E51" s="201"/>
      <c r="F51" s="201"/>
    </row>
    <row r="52" spans="1:8" s="178" customFormat="1" x14ac:dyDescent="0.25">
      <c r="A52" s="167" t="s">
        <v>1510</v>
      </c>
      <c r="B52" s="197" t="s">
        <v>1425</v>
      </c>
      <c r="C52" s="202"/>
      <c r="D52" s="202"/>
      <c r="E52" s="204"/>
      <c r="F52" s="199"/>
    </row>
    <row r="53" spans="1:8" s="178" customFormat="1" ht="24" x14ac:dyDescent="0.25">
      <c r="A53" s="192" t="s">
        <v>1511</v>
      </c>
      <c r="B53" s="157" t="s">
        <v>1426</v>
      </c>
      <c r="C53" s="192" t="s">
        <v>0</v>
      </c>
      <c r="D53" s="200">
        <v>4</v>
      </c>
      <c r="E53" s="201"/>
      <c r="F53" s="201"/>
    </row>
    <row r="54" spans="1:8" s="178" customFormat="1" ht="24" x14ac:dyDescent="0.25">
      <c r="A54" s="192" t="s">
        <v>1512</v>
      </c>
      <c r="B54" s="157" t="s">
        <v>1427</v>
      </c>
      <c r="C54" s="192" t="s">
        <v>0</v>
      </c>
      <c r="D54" s="200">
        <v>8.48</v>
      </c>
      <c r="E54" s="201"/>
      <c r="F54" s="201"/>
    </row>
    <row r="55" spans="1:8" s="178" customFormat="1" ht="36" x14ac:dyDescent="0.25">
      <c r="A55" s="192" t="s">
        <v>1513</v>
      </c>
      <c r="B55" s="157" t="s">
        <v>1429</v>
      </c>
      <c r="C55" s="192" t="s">
        <v>0</v>
      </c>
      <c r="D55" s="200">
        <v>24.12</v>
      </c>
      <c r="E55" s="201"/>
      <c r="F55" s="201"/>
    </row>
    <row r="56" spans="1:8" s="178" customFormat="1" ht="36" x14ac:dyDescent="0.25">
      <c r="A56" s="192" t="s">
        <v>1514</v>
      </c>
      <c r="B56" s="157" t="s">
        <v>1433</v>
      </c>
      <c r="C56" s="192" t="s">
        <v>1</v>
      </c>
      <c r="D56" s="200">
        <v>29.1</v>
      </c>
      <c r="E56" s="201"/>
      <c r="F56" s="201"/>
      <c r="H56" s="180"/>
    </row>
    <row r="57" spans="1:8" s="178" customFormat="1" ht="24" x14ac:dyDescent="0.25">
      <c r="A57" s="226" t="s">
        <v>1515</v>
      </c>
      <c r="B57" s="157" t="s">
        <v>1432</v>
      </c>
      <c r="C57" s="192" t="s">
        <v>0</v>
      </c>
      <c r="D57" s="200">
        <v>2.6999999999999997</v>
      </c>
      <c r="E57" s="201"/>
      <c r="F57" s="201"/>
    </row>
    <row r="58" spans="1:8" s="178" customFormat="1" ht="24" x14ac:dyDescent="0.25">
      <c r="A58" s="226" t="s">
        <v>1516</v>
      </c>
      <c r="B58" s="157" t="s">
        <v>1428</v>
      </c>
      <c r="C58" s="192" t="s">
        <v>0</v>
      </c>
      <c r="D58" s="200">
        <v>6</v>
      </c>
      <c r="E58" s="201"/>
      <c r="F58" s="201"/>
    </row>
    <row r="59" spans="1:8" s="178" customFormat="1" ht="36" x14ac:dyDescent="0.25">
      <c r="A59" s="192" t="s">
        <v>1517</v>
      </c>
      <c r="B59" s="157" t="s">
        <v>1430</v>
      </c>
      <c r="C59" s="192" t="s">
        <v>0</v>
      </c>
      <c r="D59" s="200">
        <v>6</v>
      </c>
      <c r="E59" s="201"/>
      <c r="F59" s="201"/>
    </row>
    <row r="60" spans="1:8" s="182" customFormat="1" ht="24" x14ac:dyDescent="0.25">
      <c r="A60" s="193" t="s">
        <v>1518</v>
      </c>
      <c r="B60" s="157" t="s">
        <v>1431</v>
      </c>
      <c r="C60" s="192" t="s">
        <v>0</v>
      </c>
      <c r="D60" s="200">
        <v>6</v>
      </c>
      <c r="E60" s="201"/>
      <c r="F60" s="201"/>
    </row>
    <row r="61" spans="1:8" s="183" customFormat="1" ht="24" x14ac:dyDescent="0.25">
      <c r="A61" s="192" t="s">
        <v>1519</v>
      </c>
      <c r="B61" s="157" t="s">
        <v>1434</v>
      </c>
      <c r="C61" s="192" t="s">
        <v>0</v>
      </c>
      <c r="D61" s="200">
        <v>13.25</v>
      </c>
      <c r="E61" s="201"/>
      <c r="F61" s="201"/>
    </row>
    <row r="62" spans="1:8" s="183" customFormat="1" ht="24" x14ac:dyDescent="0.25">
      <c r="A62" s="192" t="s">
        <v>1520</v>
      </c>
      <c r="B62" s="157" t="s">
        <v>1435</v>
      </c>
      <c r="C62" s="192" t="s">
        <v>0</v>
      </c>
      <c r="D62" s="200">
        <v>3.5</v>
      </c>
      <c r="E62" s="201"/>
      <c r="F62" s="201"/>
    </row>
    <row r="63" spans="1:8" s="183" customFormat="1" ht="36" x14ac:dyDescent="0.25">
      <c r="A63" s="192" t="s">
        <v>1521</v>
      </c>
      <c r="B63" s="157" t="s">
        <v>1436</v>
      </c>
      <c r="C63" s="192" t="s">
        <v>1</v>
      </c>
      <c r="D63" s="200">
        <v>18.840000000000003</v>
      </c>
      <c r="E63" s="201"/>
      <c r="F63" s="201"/>
    </row>
    <row r="64" spans="1:8" s="183" customFormat="1" ht="24" x14ac:dyDescent="0.25">
      <c r="A64" s="192" t="s">
        <v>1522</v>
      </c>
      <c r="B64" s="157" t="s">
        <v>1437</v>
      </c>
      <c r="C64" s="192" t="s">
        <v>2</v>
      </c>
      <c r="D64" s="200">
        <v>4</v>
      </c>
      <c r="E64" s="201"/>
      <c r="F64" s="201"/>
    </row>
    <row r="65" spans="1:6" s="183" customFormat="1" x14ac:dyDescent="0.25">
      <c r="A65" s="192" t="s">
        <v>1523</v>
      </c>
      <c r="B65" s="157" t="s">
        <v>60</v>
      </c>
      <c r="C65" s="192" t="s">
        <v>1</v>
      </c>
      <c r="D65" s="200">
        <v>12.8</v>
      </c>
      <c r="E65" s="201"/>
      <c r="F65" s="201"/>
    </row>
    <row r="66" spans="1:6" s="182" customFormat="1" ht="36" x14ac:dyDescent="0.25">
      <c r="A66" s="193" t="s">
        <v>1524</v>
      </c>
      <c r="B66" s="157" t="s">
        <v>1438</v>
      </c>
      <c r="C66" s="192" t="s">
        <v>1</v>
      </c>
      <c r="D66" s="200">
        <v>4.5999999999999996</v>
      </c>
      <c r="E66" s="201"/>
      <c r="F66" s="201"/>
    </row>
    <row r="67" spans="1:6" s="183" customFormat="1" ht="36" x14ac:dyDescent="0.25">
      <c r="A67" s="193" t="s">
        <v>1525</v>
      </c>
      <c r="B67" s="157" t="s">
        <v>1439</v>
      </c>
      <c r="C67" s="192" t="s">
        <v>1</v>
      </c>
      <c r="D67" s="200">
        <v>2.58</v>
      </c>
      <c r="E67" s="201"/>
      <c r="F67" s="201"/>
    </row>
    <row r="68" spans="1:6" s="183" customFormat="1" ht="24" x14ac:dyDescent="0.25">
      <c r="A68" s="193" t="s">
        <v>1526</v>
      </c>
      <c r="B68" s="157" t="s">
        <v>11</v>
      </c>
      <c r="C68" s="192" t="s">
        <v>2</v>
      </c>
      <c r="D68" s="200">
        <v>1</v>
      </c>
      <c r="E68" s="201"/>
      <c r="F68" s="201"/>
    </row>
    <row r="69" spans="1:6" s="183" customFormat="1" ht="24" x14ac:dyDescent="0.25">
      <c r="A69" s="193" t="s">
        <v>1527</v>
      </c>
      <c r="B69" s="157" t="s">
        <v>12</v>
      </c>
      <c r="C69" s="192" t="s">
        <v>2</v>
      </c>
      <c r="D69" s="200">
        <v>3</v>
      </c>
      <c r="E69" s="201"/>
      <c r="F69" s="201"/>
    </row>
    <row r="70" spans="1:6" s="183" customFormat="1" ht="24" x14ac:dyDescent="0.25">
      <c r="A70" s="193" t="s">
        <v>1528</v>
      </c>
      <c r="B70" s="157" t="s">
        <v>13</v>
      </c>
      <c r="C70" s="192" t="s">
        <v>2</v>
      </c>
      <c r="D70" s="200">
        <v>2</v>
      </c>
      <c r="E70" s="201"/>
      <c r="F70" s="201"/>
    </row>
    <row r="71" spans="1:6" s="183" customFormat="1" ht="24" x14ac:dyDescent="0.25">
      <c r="A71" s="193" t="s">
        <v>1529</v>
      </c>
      <c r="B71" s="157" t="s">
        <v>14</v>
      </c>
      <c r="C71" s="192" t="s">
        <v>1</v>
      </c>
      <c r="D71" s="200">
        <v>7.18</v>
      </c>
      <c r="E71" s="201"/>
      <c r="F71" s="201"/>
    </row>
    <row r="72" spans="1:6" s="183" customFormat="1" ht="48" x14ac:dyDescent="0.25">
      <c r="A72" s="193" t="s">
        <v>1530</v>
      </c>
      <c r="B72" s="157" t="s">
        <v>15</v>
      </c>
      <c r="C72" s="192" t="s">
        <v>2</v>
      </c>
      <c r="D72" s="200">
        <v>4</v>
      </c>
      <c r="E72" s="201"/>
      <c r="F72" s="201"/>
    </row>
    <row r="73" spans="1:6" s="183" customFormat="1" ht="24" x14ac:dyDescent="0.25">
      <c r="A73" s="193" t="s">
        <v>1531</v>
      </c>
      <c r="B73" s="157" t="s">
        <v>61</v>
      </c>
      <c r="C73" s="192" t="s">
        <v>0</v>
      </c>
      <c r="D73" s="200">
        <v>3.38</v>
      </c>
      <c r="E73" s="201"/>
      <c r="F73" s="201"/>
    </row>
    <row r="74" spans="1:6" s="183" customFormat="1" ht="24" x14ac:dyDescent="0.25">
      <c r="A74" s="193" t="s">
        <v>1532</v>
      </c>
      <c r="B74" s="157" t="s">
        <v>1440</v>
      </c>
      <c r="C74" s="192" t="s">
        <v>1</v>
      </c>
      <c r="D74" s="200">
        <v>1.4</v>
      </c>
      <c r="E74" s="201"/>
      <c r="F74" s="201"/>
    </row>
    <row r="75" spans="1:6" s="183" customFormat="1" x14ac:dyDescent="0.25">
      <c r="A75" s="192" t="s">
        <v>1533</v>
      </c>
      <c r="B75" s="157" t="s">
        <v>43</v>
      </c>
      <c r="C75" s="192" t="s">
        <v>2</v>
      </c>
      <c r="D75" s="200">
        <v>18</v>
      </c>
      <c r="E75" s="201"/>
      <c r="F75" s="201"/>
    </row>
    <row r="76" spans="1:6" s="183" customFormat="1" ht="24" x14ac:dyDescent="0.25">
      <c r="A76" s="192" t="s">
        <v>1534</v>
      </c>
      <c r="B76" s="157" t="s">
        <v>1443</v>
      </c>
      <c r="C76" s="192" t="s">
        <v>2</v>
      </c>
      <c r="D76" s="200">
        <v>27</v>
      </c>
      <c r="E76" s="201"/>
      <c r="F76" s="201"/>
    </row>
    <row r="77" spans="1:6" s="183" customFormat="1" ht="36" x14ac:dyDescent="0.25">
      <c r="A77" s="192" t="s">
        <v>1535</v>
      </c>
      <c r="B77" s="157" t="s">
        <v>1442</v>
      </c>
      <c r="C77" s="192" t="s">
        <v>0</v>
      </c>
      <c r="D77" s="200">
        <v>434.12</v>
      </c>
      <c r="E77" s="201"/>
      <c r="F77" s="201"/>
    </row>
    <row r="78" spans="1:6" s="182" customFormat="1" ht="36" x14ac:dyDescent="0.25">
      <c r="A78" s="193" t="s">
        <v>1536</v>
      </c>
      <c r="B78" s="157" t="s">
        <v>1441</v>
      </c>
      <c r="C78" s="192" t="s">
        <v>2</v>
      </c>
      <c r="D78" s="200">
        <v>1</v>
      </c>
      <c r="E78" s="201"/>
      <c r="F78" s="201"/>
    </row>
    <row r="79" spans="1:6" s="183" customFormat="1" ht="24" x14ac:dyDescent="0.25">
      <c r="A79" s="192" t="s">
        <v>1537</v>
      </c>
      <c r="B79" s="157" t="s">
        <v>1444</v>
      </c>
      <c r="C79" s="192" t="s">
        <v>0</v>
      </c>
      <c r="D79" s="200">
        <v>11.7</v>
      </c>
      <c r="E79" s="201"/>
      <c r="F79" s="201"/>
    </row>
    <row r="80" spans="1:6" s="183" customFormat="1" ht="48" x14ac:dyDescent="0.25">
      <c r="A80" s="192" t="s">
        <v>1538</v>
      </c>
      <c r="B80" s="157" t="s">
        <v>1445</v>
      </c>
      <c r="C80" s="192" t="s">
        <v>2</v>
      </c>
      <c r="D80" s="200">
        <v>2</v>
      </c>
      <c r="E80" s="201"/>
      <c r="F80" s="201"/>
    </row>
    <row r="81" spans="1:6" s="183" customFormat="1" x14ac:dyDescent="0.25">
      <c r="A81" s="192" t="s">
        <v>1539</v>
      </c>
      <c r="B81" s="157" t="s">
        <v>1073</v>
      </c>
      <c r="C81" s="192" t="s">
        <v>178</v>
      </c>
      <c r="D81" s="200">
        <v>1</v>
      </c>
      <c r="E81" s="201"/>
      <c r="F81" s="201"/>
    </row>
    <row r="82" spans="1:6" s="183" customFormat="1" x14ac:dyDescent="0.25">
      <c r="A82" s="227"/>
      <c r="B82" s="228" t="s">
        <v>1225</v>
      </c>
      <c r="C82" s="229"/>
      <c r="D82" s="230"/>
      <c r="E82" s="231"/>
      <c r="F82" s="232"/>
    </row>
    <row r="83" spans="1:6" s="178" customFormat="1" ht="24" x14ac:dyDescent="0.25">
      <c r="A83" s="191">
        <v>2</v>
      </c>
      <c r="B83" s="173" t="s">
        <v>2321</v>
      </c>
      <c r="C83" s="174"/>
      <c r="D83" s="175"/>
      <c r="E83" s="176"/>
      <c r="F83" s="177"/>
    </row>
    <row r="84" spans="1:6" s="178" customFormat="1" x14ac:dyDescent="0.25">
      <c r="A84" s="167"/>
      <c r="B84" s="197" t="s">
        <v>2320</v>
      </c>
      <c r="C84" s="202"/>
      <c r="D84" s="202"/>
      <c r="E84" s="204"/>
      <c r="F84" s="199"/>
    </row>
    <row r="85" spans="1:6" s="178" customFormat="1" x14ac:dyDescent="0.25">
      <c r="A85" s="167" t="s">
        <v>1540</v>
      </c>
      <c r="B85" s="197" t="s">
        <v>5</v>
      </c>
      <c r="C85" s="202"/>
      <c r="D85" s="202"/>
      <c r="E85" s="204"/>
      <c r="F85" s="199"/>
    </row>
    <row r="86" spans="1:6" s="183" customFormat="1" ht="24" x14ac:dyDescent="0.25">
      <c r="A86" s="194" t="s">
        <v>1541</v>
      </c>
      <c r="B86" s="157" t="s">
        <v>1252</v>
      </c>
      <c r="C86" s="192" t="s">
        <v>0</v>
      </c>
      <c r="D86" s="200">
        <v>98</v>
      </c>
      <c r="E86" s="205"/>
      <c r="F86" s="201"/>
    </row>
    <row r="87" spans="1:6" s="182" customFormat="1" x14ac:dyDescent="0.25">
      <c r="A87" s="193" t="s">
        <v>1542</v>
      </c>
      <c r="B87" s="157" t="s">
        <v>21</v>
      </c>
      <c r="C87" s="192" t="s">
        <v>0</v>
      </c>
      <c r="D87" s="200">
        <v>98</v>
      </c>
      <c r="E87" s="205"/>
      <c r="F87" s="201"/>
    </row>
    <row r="88" spans="1:6" s="183" customFormat="1" x14ac:dyDescent="0.25">
      <c r="A88" s="192" t="s">
        <v>1543</v>
      </c>
      <c r="B88" s="157" t="s">
        <v>22</v>
      </c>
      <c r="C88" s="192" t="s">
        <v>0</v>
      </c>
      <c r="D88" s="200">
        <v>98</v>
      </c>
      <c r="E88" s="205"/>
      <c r="F88" s="201"/>
    </row>
    <row r="89" spans="1:6" s="183" customFormat="1" ht="24" x14ac:dyDescent="0.25">
      <c r="A89" s="192" t="s">
        <v>1544</v>
      </c>
      <c r="B89" s="157" t="s">
        <v>23</v>
      </c>
      <c r="C89" s="192" t="s">
        <v>1</v>
      </c>
      <c r="D89" s="200">
        <v>65</v>
      </c>
      <c r="E89" s="205"/>
      <c r="F89" s="201"/>
    </row>
    <row r="90" spans="1:6" s="178" customFormat="1" x14ac:dyDescent="0.25">
      <c r="A90" s="167" t="s">
        <v>1545</v>
      </c>
      <c r="B90" s="197" t="s">
        <v>1087</v>
      </c>
      <c r="C90" s="202"/>
      <c r="D90" s="217"/>
      <c r="E90" s="204"/>
      <c r="F90" s="199"/>
    </row>
    <row r="91" spans="1:6" s="183" customFormat="1" ht="24" x14ac:dyDescent="0.25">
      <c r="A91" s="192" t="s">
        <v>1546</v>
      </c>
      <c r="B91" s="157" t="s">
        <v>1358</v>
      </c>
      <c r="C91" s="192" t="s">
        <v>0</v>
      </c>
      <c r="D91" s="200">
        <v>258</v>
      </c>
      <c r="E91" s="205"/>
      <c r="F91" s="201"/>
    </row>
    <row r="92" spans="1:6" s="178" customFormat="1" x14ac:dyDescent="0.25">
      <c r="A92" s="167" t="s">
        <v>1547</v>
      </c>
      <c r="B92" s="197" t="s">
        <v>1548</v>
      </c>
      <c r="C92" s="167"/>
      <c r="D92" s="217"/>
      <c r="E92" s="204"/>
      <c r="F92" s="199"/>
    </row>
    <row r="93" spans="1:6" s="183" customFormat="1" ht="36" x14ac:dyDescent="0.25">
      <c r="A93" s="192" t="s">
        <v>1549</v>
      </c>
      <c r="B93" s="157" t="s">
        <v>1253</v>
      </c>
      <c r="C93" s="192" t="s">
        <v>1</v>
      </c>
      <c r="D93" s="200">
        <v>28</v>
      </c>
      <c r="E93" s="205"/>
      <c r="F93" s="201"/>
    </row>
    <row r="94" spans="1:6" s="183" customFormat="1" ht="24" x14ac:dyDescent="0.25">
      <c r="A94" s="192" t="s">
        <v>1550</v>
      </c>
      <c r="B94" s="157" t="s">
        <v>1254</v>
      </c>
      <c r="C94" s="192" t="s">
        <v>1</v>
      </c>
      <c r="D94" s="200">
        <v>4.24</v>
      </c>
      <c r="E94" s="205"/>
      <c r="F94" s="201"/>
    </row>
    <row r="95" spans="1:6" s="182" customFormat="1" ht="24" x14ac:dyDescent="0.25">
      <c r="A95" s="193" t="s">
        <v>1551</v>
      </c>
      <c r="B95" s="157" t="s">
        <v>1255</v>
      </c>
      <c r="C95" s="192" t="s">
        <v>1</v>
      </c>
      <c r="D95" s="200">
        <v>32.24</v>
      </c>
      <c r="E95" s="205"/>
      <c r="F95" s="201"/>
    </row>
    <row r="96" spans="1:6" s="178" customFormat="1" x14ac:dyDescent="0.25">
      <c r="A96" s="167" t="s">
        <v>1552</v>
      </c>
      <c r="B96" s="197" t="s">
        <v>1205</v>
      </c>
      <c r="C96" s="167"/>
      <c r="D96" s="217"/>
      <c r="E96" s="204"/>
      <c r="F96" s="199"/>
    </row>
    <row r="97" spans="1:6" s="183" customFormat="1" ht="24" x14ac:dyDescent="0.25">
      <c r="A97" s="193" t="s">
        <v>1553</v>
      </c>
      <c r="B97" s="157" t="s">
        <v>1206</v>
      </c>
      <c r="C97" s="222" t="s">
        <v>6</v>
      </c>
      <c r="D97" s="200">
        <v>98</v>
      </c>
      <c r="E97" s="205"/>
      <c r="F97" s="201"/>
    </row>
    <row r="98" spans="1:6" s="183" customFormat="1" ht="24" x14ac:dyDescent="0.25">
      <c r="A98" s="193" t="s">
        <v>1554</v>
      </c>
      <c r="B98" s="157" t="s">
        <v>1207</v>
      </c>
      <c r="C98" s="222" t="s">
        <v>1</v>
      </c>
      <c r="D98" s="200">
        <v>28</v>
      </c>
      <c r="E98" s="205"/>
      <c r="F98" s="201"/>
    </row>
    <row r="99" spans="1:6" s="183" customFormat="1" ht="24" x14ac:dyDescent="0.25">
      <c r="A99" s="193" t="s">
        <v>1555</v>
      </c>
      <c r="B99" s="157" t="s">
        <v>1357</v>
      </c>
      <c r="C99" s="222" t="s">
        <v>1</v>
      </c>
      <c r="D99" s="200">
        <v>170</v>
      </c>
      <c r="E99" s="205"/>
      <c r="F99" s="201"/>
    </row>
    <row r="100" spans="1:6" s="183" customFormat="1" ht="24" x14ac:dyDescent="0.25">
      <c r="A100" s="193" t="s">
        <v>1556</v>
      </c>
      <c r="B100" s="157" t="s">
        <v>1158</v>
      </c>
      <c r="C100" s="222" t="s">
        <v>142</v>
      </c>
      <c r="D100" s="200">
        <v>74</v>
      </c>
      <c r="E100" s="205"/>
      <c r="F100" s="201"/>
    </row>
    <row r="101" spans="1:6" s="183" customFormat="1" ht="24" x14ac:dyDescent="0.25">
      <c r="A101" s="193" t="s">
        <v>1557</v>
      </c>
      <c r="B101" s="157" t="s">
        <v>1159</v>
      </c>
      <c r="C101" s="222" t="s">
        <v>142</v>
      </c>
      <c r="D101" s="200">
        <v>28</v>
      </c>
      <c r="E101" s="205"/>
      <c r="F101" s="201"/>
    </row>
    <row r="102" spans="1:6" s="183" customFormat="1" x14ac:dyDescent="0.25">
      <c r="A102" s="227"/>
      <c r="B102" s="228" t="s">
        <v>1225</v>
      </c>
      <c r="C102" s="229"/>
      <c r="D102" s="230"/>
      <c r="E102" s="231"/>
      <c r="F102" s="232"/>
    </row>
    <row r="103" spans="1:6" s="178" customFormat="1" ht="24" x14ac:dyDescent="0.25">
      <c r="A103" s="191">
        <v>3</v>
      </c>
      <c r="B103" s="173" t="s">
        <v>2322</v>
      </c>
      <c r="C103" s="174"/>
      <c r="D103" s="175"/>
      <c r="E103" s="176"/>
      <c r="F103" s="177"/>
    </row>
    <row r="104" spans="1:6" s="178" customFormat="1" x14ac:dyDescent="0.25">
      <c r="A104" s="167"/>
      <c r="B104" s="197" t="s">
        <v>2323</v>
      </c>
      <c r="C104" s="167"/>
      <c r="D104" s="217"/>
      <c r="E104" s="204"/>
      <c r="F104" s="199"/>
    </row>
    <row r="105" spans="1:6" s="178" customFormat="1" x14ac:dyDescent="0.25">
      <c r="A105" s="167" t="s">
        <v>1558</v>
      </c>
      <c r="B105" s="197" t="s">
        <v>1211</v>
      </c>
      <c r="C105" s="167"/>
      <c r="D105" s="217"/>
      <c r="E105" s="204"/>
      <c r="F105" s="199"/>
    </row>
    <row r="106" spans="1:6" s="183" customFormat="1" x14ac:dyDescent="0.25">
      <c r="A106" s="192" t="s">
        <v>1559</v>
      </c>
      <c r="B106" s="157" t="s">
        <v>57</v>
      </c>
      <c r="C106" s="192" t="s">
        <v>0</v>
      </c>
      <c r="D106" s="200">
        <v>87.96</v>
      </c>
      <c r="E106" s="201"/>
      <c r="F106" s="201"/>
    </row>
    <row r="107" spans="1:6" s="183" customFormat="1" x14ac:dyDescent="0.25">
      <c r="A107" s="192" t="s">
        <v>1560</v>
      </c>
      <c r="B107" s="157" t="s">
        <v>1212</v>
      </c>
      <c r="C107" s="192" t="s">
        <v>0</v>
      </c>
      <c r="D107" s="200">
        <v>18.260000000000002</v>
      </c>
      <c r="E107" s="201"/>
      <c r="F107" s="201"/>
    </row>
    <row r="108" spans="1:6" s="183" customFormat="1" x14ac:dyDescent="0.25">
      <c r="A108" s="192" t="s">
        <v>1561</v>
      </c>
      <c r="B108" s="157" t="s">
        <v>33</v>
      </c>
      <c r="C108" s="192" t="s">
        <v>2</v>
      </c>
      <c r="D108" s="200">
        <v>21</v>
      </c>
      <c r="E108" s="201"/>
      <c r="F108" s="201"/>
    </row>
    <row r="109" spans="1:6" s="183" customFormat="1" x14ac:dyDescent="0.25">
      <c r="A109" s="192" t="s">
        <v>1562</v>
      </c>
      <c r="B109" s="157" t="s">
        <v>34</v>
      </c>
      <c r="C109" s="192" t="s">
        <v>0</v>
      </c>
      <c r="D109" s="200">
        <v>32.340000000000003</v>
      </c>
      <c r="E109" s="201"/>
      <c r="F109" s="201"/>
    </row>
    <row r="110" spans="1:6" s="183" customFormat="1" x14ac:dyDescent="0.25">
      <c r="A110" s="192" t="s">
        <v>1563</v>
      </c>
      <c r="B110" s="157" t="s">
        <v>58</v>
      </c>
      <c r="C110" s="192" t="s">
        <v>1</v>
      </c>
      <c r="D110" s="200">
        <v>110.99</v>
      </c>
      <c r="E110" s="201"/>
      <c r="F110" s="201"/>
    </row>
    <row r="111" spans="1:6" s="183" customFormat="1" x14ac:dyDescent="0.25">
      <c r="A111" s="192" t="s">
        <v>1564</v>
      </c>
      <c r="B111" s="179" t="s">
        <v>42</v>
      </c>
      <c r="C111" s="192" t="s">
        <v>2</v>
      </c>
      <c r="D111" s="200">
        <v>2</v>
      </c>
      <c r="E111" s="201"/>
      <c r="F111" s="201"/>
    </row>
    <row r="112" spans="1:6" s="183" customFormat="1" x14ac:dyDescent="0.25">
      <c r="A112" s="192" t="s">
        <v>1565</v>
      </c>
      <c r="B112" s="179" t="s">
        <v>44</v>
      </c>
      <c r="C112" s="192" t="s">
        <v>1</v>
      </c>
      <c r="D112" s="200">
        <v>44.24</v>
      </c>
      <c r="E112" s="201"/>
      <c r="F112" s="201"/>
    </row>
    <row r="113" spans="1:6" s="183" customFormat="1" x14ac:dyDescent="0.25">
      <c r="A113" s="192" t="s">
        <v>1566</v>
      </c>
      <c r="B113" s="179" t="s">
        <v>59</v>
      </c>
      <c r="C113" s="192" t="s">
        <v>1</v>
      </c>
      <c r="D113" s="200">
        <v>22.12</v>
      </c>
      <c r="E113" s="201"/>
      <c r="F113" s="201"/>
    </row>
    <row r="114" spans="1:6" s="183" customFormat="1" x14ac:dyDescent="0.25">
      <c r="A114" s="192" t="s">
        <v>1567</v>
      </c>
      <c r="B114" s="179" t="s">
        <v>43</v>
      </c>
      <c r="C114" s="192" t="s">
        <v>2</v>
      </c>
      <c r="D114" s="200">
        <v>4</v>
      </c>
      <c r="E114" s="201"/>
      <c r="F114" s="201"/>
    </row>
    <row r="115" spans="1:6" s="183" customFormat="1" ht="36" x14ac:dyDescent="0.25">
      <c r="A115" s="192" t="s">
        <v>1568</v>
      </c>
      <c r="B115" s="157" t="s">
        <v>8</v>
      </c>
      <c r="C115" s="192" t="s">
        <v>1</v>
      </c>
      <c r="D115" s="200">
        <v>22.159999999999997</v>
      </c>
      <c r="E115" s="201"/>
      <c r="F115" s="201"/>
    </row>
    <row r="116" spans="1:6" s="182" customFormat="1" ht="36" x14ac:dyDescent="0.25">
      <c r="A116" s="192" t="s">
        <v>1569</v>
      </c>
      <c r="B116" s="157" t="s">
        <v>9</v>
      </c>
      <c r="C116" s="192" t="s">
        <v>1</v>
      </c>
      <c r="D116" s="200">
        <v>12.33</v>
      </c>
      <c r="E116" s="201"/>
      <c r="F116" s="201"/>
    </row>
    <row r="117" spans="1:6" s="183" customFormat="1" ht="36" x14ac:dyDescent="0.25">
      <c r="A117" s="192" t="s">
        <v>1570</v>
      </c>
      <c r="B117" s="157" t="s">
        <v>10</v>
      </c>
      <c r="C117" s="192" t="s">
        <v>1</v>
      </c>
      <c r="D117" s="200">
        <v>28.5</v>
      </c>
      <c r="E117" s="201"/>
      <c r="F117" s="201"/>
    </row>
    <row r="118" spans="1:6" s="183" customFormat="1" x14ac:dyDescent="0.25">
      <c r="A118" s="192" t="s">
        <v>1571</v>
      </c>
      <c r="B118" s="157" t="s">
        <v>60</v>
      </c>
      <c r="C118" s="192" t="s">
        <v>1</v>
      </c>
      <c r="D118" s="200">
        <v>110.99</v>
      </c>
      <c r="E118" s="201"/>
      <c r="F118" s="201"/>
    </row>
    <row r="119" spans="1:6" s="183" customFormat="1" ht="24" x14ac:dyDescent="0.25">
      <c r="A119" s="192" t="s">
        <v>1572</v>
      </c>
      <c r="B119" s="157" t="s">
        <v>11</v>
      </c>
      <c r="C119" s="192" t="s">
        <v>2</v>
      </c>
      <c r="D119" s="200">
        <v>8</v>
      </c>
      <c r="E119" s="201"/>
      <c r="F119" s="201"/>
    </row>
    <row r="120" spans="1:6" s="183" customFormat="1" ht="24" x14ac:dyDescent="0.25">
      <c r="A120" s="192" t="s">
        <v>1573</v>
      </c>
      <c r="B120" s="157" t="s">
        <v>12</v>
      </c>
      <c r="C120" s="192" t="s">
        <v>2</v>
      </c>
      <c r="D120" s="200">
        <v>4</v>
      </c>
      <c r="E120" s="201"/>
      <c r="F120" s="201"/>
    </row>
    <row r="121" spans="1:6" s="183" customFormat="1" ht="24" x14ac:dyDescent="0.25">
      <c r="A121" s="192" t="s">
        <v>1574</v>
      </c>
      <c r="B121" s="157" t="s">
        <v>13</v>
      </c>
      <c r="C121" s="192" t="s">
        <v>2</v>
      </c>
      <c r="D121" s="200">
        <v>11</v>
      </c>
      <c r="E121" s="201"/>
      <c r="F121" s="201"/>
    </row>
    <row r="122" spans="1:6" s="183" customFormat="1" ht="24" x14ac:dyDescent="0.25">
      <c r="A122" s="192" t="s">
        <v>1575</v>
      </c>
      <c r="B122" s="157" t="s">
        <v>14</v>
      </c>
      <c r="C122" s="192" t="s">
        <v>1</v>
      </c>
      <c r="D122" s="200">
        <v>48</v>
      </c>
      <c r="E122" s="201"/>
      <c r="F122" s="201"/>
    </row>
    <row r="123" spans="1:6" s="183" customFormat="1" ht="48" x14ac:dyDescent="0.25">
      <c r="A123" s="192" t="s">
        <v>1575</v>
      </c>
      <c r="B123" s="157" t="s">
        <v>15</v>
      </c>
      <c r="C123" s="192" t="s">
        <v>2</v>
      </c>
      <c r="D123" s="200">
        <v>21</v>
      </c>
      <c r="E123" s="201"/>
      <c r="F123" s="201"/>
    </row>
    <row r="124" spans="1:6" s="183" customFormat="1" ht="36" x14ac:dyDescent="0.25">
      <c r="A124" s="192" t="s">
        <v>1576</v>
      </c>
      <c r="B124" s="157" t="s">
        <v>16</v>
      </c>
      <c r="C124" s="192" t="s">
        <v>2</v>
      </c>
      <c r="D124" s="200">
        <v>8</v>
      </c>
      <c r="E124" s="201"/>
      <c r="F124" s="201"/>
    </row>
    <row r="125" spans="1:6" s="183" customFormat="1" ht="24" x14ac:dyDescent="0.25">
      <c r="A125" s="192" t="s">
        <v>1577</v>
      </c>
      <c r="B125" s="157" t="s">
        <v>17</v>
      </c>
      <c r="C125" s="192" t="s">
        <v>2</v>
      </c>
      <c r="D125" s="200">
        <v>4</v>
      </c>
      <c r="E125" s="201"/>
      <c r="F125" s="201"/>
    </row>
    <row r="126" spans="1:6" s="183" customFormat="1" x14ac:dyDescent="0.25">
      <c r="A126" s="192" t="s">
        <v>1578</v>
      </c>
      <c r="B126" s="157" t="s">
        <v>1331</v>
      </c>
      <c r="C126" s="192" t="s">
        <v>2</v>
      </c>
      <c r="D126" s="200">
        <v>8</v>
      </c>
      <c r="E126" s="201"/>
      <c r="F126" s="201"/>
    </row>
    <row r="127" spans="1:6" s="183" customFormat="1" x14ac:dyDescent="0.25">
      <c r="A127" s="192" t="s">
        <v>1579</v>
      </c>
      <c r="B127" s="157" t="s">
        <v>50</v>
      </c>
      <c r="C127" s="192" t="s">
        <v>2</v>
      </c>
      <c r="D127" s="200">
        <v>3</v>
      </c>
      <c r="E127" s="201"/>
      <c r="F127" s="201"/>
    </row>
    <row r="128" spans="1:6" s="183" customFormat="1" x14ac:dyDescent="0.25">
      <c r="A128" s="192" t="s">
        <v>1580</v>
      </c>
      <c r="B128" s="157" t="s">
        <v>1213</v>
      </c>
      <c r="C128" s="192" t="s">
        <v>2</v>
      </c>
      <c r="D128" s="200">
        <v>2</v>
      </c>
      <c r="E128" s="201"/>
      <c r="F128" s="201"/>
    </row>
    <row r="129" spans="1:6" s="183" customFormat="1" ht="24" x14ac:dyDescent="0.25">
      <c r="A129" s="192" t="s">
        <v>1581</v>
      </c>
      <c r="B129" s="157" t="s">
        <v>49</v>
      </c>
      <c r="C129" s="192" t="s">
        <v>2</v>
      </c>
      <c r="D129" s="200">
        <v>8</v>
      </c>
      <c r="E129" s="201"/>
      <c r="F129" s="201"/>
    </row>
    <row r="130" spans="1:6" s="183" customFormat="1" ht="48" x14ac:dyDescent="0.25">
      <c r="A130" s="192" t="s">
        <v>1582</v>
      </c>
      <c r="B130" s="157" t="s">
        <v>20</v>
      </c>
      <c r="C130" s="192" t="s">
        <v>2</v>
      </c>
      <c r="D130" s="200">
        <v>2</v>
      </c>
      <c r="E130" s="201"/>
      <c r="F130" s="201"/>
    </row>
    <row r="131" spans="1:6" s="183" customFormat="1" ht="84" x14ac:dyDescent="0.25">
      <c r="A131" s="192" t="s">
        <v>1583</v>
      </c>
      <c r="B131" s="157" t="s">
        <v>46</v>
      </c>
      <c r="C131" s="192" t="s">
        <v>2</v>
      </c>
      <c r="D131" s="200">
        <v>4</v>
      </c>
      <c r="E131" s="201"/>
      <c r="F131" s="201"/>
    </row>
    <row r="132" spans="1:6" s="183" customFormat="1" ht="48" x14ac:dyDescent="0.25">
      <c r="A132" s="192" t="s">
        <v>1584</v>
      </c>
      <c r="B132" s="157" t="s">
        <v>47</v>
      </c>
      <c r="C132" s="192" t="s">
        <v>2</v>
      </c>
      <c r="D132" s="200">
        <v>4</v>
      </c>
      <c r="E132" s="201"/>
      <c r="F132" s="201"/>
    </row>
    <row r="133" spans="1:6" s="183" customFormat="1" x14ac:dyDescent="0.25">
      <c r="A133" s="192" t="s">
        <v>1585</v>
      </c>
      <c r="B133" s="208" t="s">
        <v>54</v>
      </c>
      <c r="C133" s="192" t="s">
        <v>0</v>
      </c>
      <c r="D133" s="200">
        <v>32.340000000000003</v>
      </c>
      <c r="E133" s="201"/>
      <c r="F133" s="201"/>
    </row>
    <row r="134" spans="1:6" s="183" customFormat="1" x14ac:dyDescent="0.25">
      <c r="A134" s="192" t="s">
        <v>1586</v>
      </c>
      <c r="B134" s="157" t="s">
        <v>53</v>
      </c>
      <c r="C134" s="192" t="s">
        <v>0</v>
      </c>
      <c r="D134" s="200">
        <v>32.340000000000003</v>
      </c>
      <c r="E134" s="201"/>
      <c r="F134" s="201"/>
    </row>
    <row r="135" spans="1:6" s="183" customFormat="1" ht="24" x14ac:dyDescent="0.25">
      <c r="A135" s="192" t="s">
        <v>1587</v>
      </c>
      <c r="B135" s="157" t="s">
        <v>61</v>
      </c>
      <c r="C135" s="192" t="s">
        <v>0</v>
      </c>
      <c r="D135" s="200">
        <v>87.96</v>
      </c>
      <c r="E135" s="201"/>
      <c r="F135" s="201"/>
    </row>
    <row r="136" spans="1:6" s="183" customFormat="1" x14ac:dyDescent="0.25">
      <c r="A136" s="192" t="s">
        <v>1588</v>
      </c>
      <c r="B136" s="157" t="s">
        <v>18</v>
      </c>
      <c r="C136" s="192" t="s">
        <v>0</v>
      </c>
      <c r="D136" s="200">
        <v>33.99</v>
      </c>
      <c r="E136" s="201"/>
      <c r="F136" s="201"/>
    </row>
    <row r="137" spans="1:6" s="183" customFormat="1" ht="60" x14ac:dyDescent="0.25">
      <c r="A137" s="192" t="s">
        <v>1589</v>
      </c>
      <c r="B137" s="157" t="s">
        <v>1333</v>
      </c>
      <c r="C137" s="192" t="s">
        <v>2</v>
      </c>
      <c r="D137" s="200">
        <v>10</v>
      </c>
      <c r="E137" s="201"/>
      <c r="F137" s="201"/>
    </row>
    <row r="138" spans="1:6" s="178" customFormat="1" x14ac:dyDescent="0.25">
      <c r="A138" s="167" t="s">
        <v>1590</v>
      </c>
      <c r="B138" s="197" t="s">
        <v>1097</v>
      </c>
      <c r="C138" s="167"/>
      <c r="D138" s="217"/>
      <c r="E138" s="204"/>
      <c r="F138" s="199"/>
    </row>
    <row r="139" spans="1:6" s="183" customFormat="1" ht="36" x14ac:dyDescent="0.25">
      <c r="A139" s="192" t="s">
        <v>1591</v>
      </c>
      <c r="B139" s="157" t="s">
        <v>1334</v>
      </c>
      <c r="C139" s="192" t="s">
        <v>1</v>
      </c>
      <c r="D139" s="200">
        <v>60</v>
      </c>
      <c r="E139" s="201"/>
      <c r="F139" s="201"/>
    </row>
    <row r="140" spans="1:6" s="183" customFormat="1" ht="36" x14ac:dyDescent="0.25">
      <c r="A140" s="192" t="s">
        <v>1592</v>
      </c>
      <c r="B140" s="157" t="s">
        <v>1335</v>
      </c>
      <c r="C140" s="192" t="s">
        <v>0</v>
      </c>
      <c r="D140" s="200">
        <v>40</v>
      </c>
      <c r="E140" s="201"/>
      <c r="F140" s="201"/>
    </row>
    <row r="141" spans="1:6" s="178" customFormat="1" x14ac:dyDescent="0.25">
      <c r="A141" s="167" t="s">
        <v>1593</v>
      </c>
      <c r="B141" s="197" t="s">
        <v>1262</v>
      </c>
      <c r="C141" s="167"/>
      <c r="D141" s="217"/>
      <c r="E141" s="204"/>
      <c r="F141" s="199"/>
    </row>
    <row r="142" spans="1:6" s="183" customFormat="1" ht="24" x14ac:dyDescent="0.25">
      <c r="A142" s="192" t="s">
        <v>1594</v>
      </c>
      <c r="B142" s="157" t="s">
        <v>1263</v>
      </c>
      <c r="C142" s="192" t="s">
        <v>0</v>
      </c>
      <c r="D142" s="200">
        <v>101</v>
      </c>
      <c r="E142" s="201"/>
      <c r="F142" s="201"/>
    </row>
    <row r="143" spans="1:6" s="183" customFormat="1" ht="24" x14ac:dyDescent="0.25">
      <c r="A143" s="192" t="s">
        <v>1595</v>
      </c>
      <c r="B143" s="157" t="s">
        <v>54</v>
      </c>
      <c r="C143" s="192" t="s">
        <v>0</v>
      </c>
      <c r="D143" s="200">
        <v>101</v>
      </c>
      <c r="E143" s="201"/>
      <c r="F143" s="201"/>
    </row>
    <row r="144" spans="1:6" s="183" customFormat="1" ht="24" x14ac:dyDescent="0.25">
      <c r="A144" s="192" t="s">
        <v>1596</v>
      </c>
      <c r="B144" s="157" t="s">
        <v>56</v>
      </c>
      <c r="C144" s="192" t="s">
        <v>0</v>
      </c>
      <c r="D144" s="200">
        <v>101</v>
      </c>
      <c r="E144" s="201"/>
      <c r="F144" s="201"/>
    </row>
    <row r="145" spans="1:6" s="183" customFormat="1" x14ac:dyDescent="0.25">
      <c r="A145" s="192" t="s">
        <v>1597</v>
      </c>
      <c r="B145" s="157" t="s">
        <v>1264</v>
      </c>
      <c r="C145" s="192" t="s">
        <v>0</v>
      </c>
      <c r="D145" s="200">
        <v>40</v>
      </c>
      <c r="E145" s="201"/>
      <c r="F145" s="201"/>
    </row>
    <row r="146" spans="1:6" s="183" customFormat="1" x14ac:dyDescent="0.25">
      <c r="A146" s="192" t="s">
        <v>1598</v>
      </c>
      <c r="B146" s="157" t="s">
        <v>53</v>
      </c>
      <c r="C146" s="192" t="s">
        <v>0</v>
      </c>
      <c r="D146" s="200">
        <v>101</v>
      </c>
      <c r="E146" s="201"/>
      <c r="F146" s="201"/>
    </row>
    <row r="147" spans="1:6" s="183" customFormat="1" ht="36" x14ac:dyDescent="0.25">
      <c r="A147" s="192" t="s">
        <v>1599</v>
      </c>
      <c r="B147" s="157" t="s">
        <v>1265</v>
      </c>
      <c r="C147" s="192" t="s">
        <v>0</v>
      </c>
      <c r="D147" s="200">
        <v>101</v>
      </c>
      <c r="E147" s="201"/>
      <c r="F147" s="201"/>
    </row>
    <row r="148" spans="1:6" s="183" customFormat="1" x14ac:dyDescent="0.25">
      <c r="A148" s="192" t="s">
        <v>1600</v>
      </c>
      <c r="B148" s="157" t="s">
        <v>1195</v>
      </c>
      <c r="C148" s="192" t="s">
        <v>0</v>
      </c>
      <c r="D148" s="200">
        <v>40</v>
      </c>
      <c r="E148" s="201"/>
      <c r="F148" s="201"/>
    </row>
    <row r="149" spans="1:6" s="183" customFormat="1" x14ac:dyDescent="0.25">
      <c r="A149" s="192" t="s">
        <v>1601</v>
      </c>
      <c r="B149" s="157" t="s">
        <v>1187</v>
      </c>
      <c r="C149" s="192" t="s">
        <v>2</v>
      </c>
      <c r="D149" s="200">
        <v>20</v>
      </c>
      <c r="E149" s="201"/>
      <c r="F149" s="201"/>
    </row>
    <row r="150" spans="1:6" s="183" customFormat="1" x14ac:dyDescent="0.25">
      <c r="A150" s="192" t="s">
        <v>1602</v>
      </c>
      <c r="B150" s="157" t="s">
        <v>1189</v>
      </c>
      <c r="C150" s="192" t="s">
        <v>1</v>
      </c>
      <c r="D150" s="200">
        <v>80</v>
      </c>
      <c r="E150" s="201"/>
      <c r="F150" s="201"/>
    </row>
    <row r="151" spans="1:6" s="182" customFormat="1" x14ac:dyDescent="0.25">
      <c r="A151" s="192" t="s">
        <v>1603</v>
      </c>
      <c r="B151" s="157" t="s">
        <v>1266</v>
      </c>
      <c r="C151" s="192" t="s">
        <v>1</v>
      </c>
      <c r="D151" s="200">
        <v>40</v>
      </c>
      <c r="E151" s="201"/>
      <c r="F151" s="201"/>
    </row>
    <row r="152" spans="1:6" s="183" customFormat="1" x14ac:dyDescent="0.25">
      <c r="A152" s="192" t="s">
        <v>1604</v>
      </c>
      <c r="B152" s="157" t="s">
        <v>1267</v>
      </c>
      <c r="C152" s="192" t="s">
        <v>1</v>
      </c>
      <c r="D152" s="200">
        <v>40</v>
      </c>
      <c r="E152" s="201"/>
      <c r="F152" s="201"/>
    </row>
    <row r="153" spans="1:6" s="183" customFormat="1" x14ac:dyDescent="0.25">
      <c r="A153" s="192" t="s">
        <v>1605</v>
      </c>
      <c r="B153" s="157" t="s">
        <v>1268</v>
      </c>
      <c r="C153" s="192" t="s">
        <v>2</v>
      </c>
      <c r="D153" s="200">
        <v>18</v>
      </c>
      <c r="E153" s="201"/>
      <c r="F153" s="201"/>
    </row>
    <row r="154" spans="1:6" s="183" customFormat="1" x14ac:dyDescent="0.25">
      <c r="A154" s="192" t="s">
        <v>1606</v>
      </c>
      <c r="B154" s="157" t="s">
        <v>1269</v>
      </c>
      <c r="C154" s="192" t="s">
        <v>0</v>
      </c>
      <c r="D154" s="200">
        <v>76</v>
      </c>
      <c r="E154" s="201"/>
      <c r="F154" s="201"/>
    </row>
    <row r="155" spans="1:6" s="183" customFormat="1" x14ac:dyDescent="0.25">
      <c r="A155" s="192" t="s">
        <v>1607</v>
      </c>
      <c r="B155" s="157" t="s">
        <v>1194</v>
      </c>
      <c r="C155" s="192" t="s">
        <v>118</v>
      </c>
      <c r="D155" s="200">
        <v>1</v>
      </c>
      <c r="E155" s="201"/>
      <c r="F155" s="201"/>
    </row>
    <row r="156" spans="1:6" s="178" customFormat="1" x14ac:dyDescent="0.25">
      <c r="A156" s="167" t="s">
        <v>1608</v>
      </c>
      <c r="B156" s="197" t="s">
        <v>1270</v>
      </c>
      <c r="C156" s="167"/>
      <c r="D156" s="217"/>
      <c r="E156" s="204"/>
      <c r="F156" s="199"/>
    </row>
    <row r="157" spans="1:6" s="183" customFormat="1" ht="24" x14ac:dyDescent="0.25">
      <c r="A157" s="192" t="s">
        <v>1609</v>
      </c>
      <c r="B157" s="157" t="s">
        <v>1263</v>
      </c>
      <c r="C157" s="192" t="s">
        <v>0</v>
      </c>
      <c r="D157" s="200">
        <v>23</v>
      </c>
      <c r="E157" s="201"/>
      <c r="F157" s="201"/>
    </row>
    <row r="158" spans="1:6" s="182" customFormat="1" ht="24" x14ac:dyDescent="0.25">
      <c r="A158" s="192" t="s">
        <v>1610</v>
      </c>
      <c r="B158" s="157" t="s">
        <v>54</v>
      </c>
      <c r="C158" s="192" t="s">
        <v>0</v>
      </c>
      <c r="D158" s="200">
        <v>23</v>
      </c>
      <c r="E158" s="201"/>
      <c r="F158" s="201"/>
    </row>
    <row r="159" spans="1:6" s="183" customFormat="1" ht="24" x14ac:dyDescent="0.25">
      <c r="A159" s="192" t="s">
        <v>1611</v>
      </c>
      <c r="B159" s="157" t="s">
        <v>56</v>
      </c>
      <c r="C159" s="192" t="s">
        <v>0</v>
      </c>
      <c r="D159" s="200">
        <v>23</v>
      </c>
      <c r="E159" s="201"/>
      <c r="F159" s="201"/>
    </row>
    <row r="160" spans="1:6" s="183" customFormat="1" x14ac:dyDescent="0.25">
      <c r="A160" s="192" t="s">
        <v>1612</v>
      </c>
      <c r="B160" s="157" t="s">
        <v>1264</v>
      </c>
      <c r="C160" s="192" t="s">
        <v>0</v>
      </c>
      <c r="D160" s="200">
        <v>20</v>
      </c>
      <c r="E160" s="201"/>
      <c r="F160" s="201"/>
    </row>
    <row r="161" spans="1:6" s="183" customFormat="1" x14ac:dyDescent="0.25">
      <c r="A161" s="192" t="s">
        <v>1613</v>
      </c>
      <c r="B161" s="157" t="s">
        <v>53</v>
      </c>
      <c r="C161" s="192" t="s">
        <v>0</v>
      </c>
      <c r="D161" s="200">
        <v>23</v>
      </c>
      <c r="E161" s="201"/>
      <c r="F161" s="201"/>
    </row>
    <row r="162" spans="1:6" s="183" customFormat="1" ht="36" x14ac:dyDescent="0.25">
      <c r="A162" s="192" t="s">
        <v>1614</v>
      </c>
      <c r="B162" s="157" t="s">
        <v>1265</v>
      </c>
      <c r="C162" s="192" t="s">
        <v>0</v>
      </c>
      <c r="D162" s="200">
        <v>23</v>
      </c>
      <c r="E162" s="201"/>
      <c r="F162" s="201"/>
    </row>
    <row r="163" spans="1:6" s="183" customFormat="1" x14ac:dyDescent="0.25">
      <c r="A163" s="192" t="s">
        <v>1615</v>
      </c>
      <c r="B163" s="157" t="s">
        <v>1195</v>
      </c>
      <c r="C163" s="192" t="s">
        <v>0</v>
      </c>
      <c r="D163" s="200">
        <v>20</v>
      </c>
      <c r="E163" s="201"/>
      <c r="F163" s="201"/>
    </row>
    <row r="164" spans="1:6" s="183" customFormat="1" x14ac:dyDescent="0.25">
      <c r="A164" s="192" t="s">
        <v>1616</v>
      </c>
      <c r="B164" s="157" t="s">
        <v>1271</v>
      </c>
      <c r="C164" s="192" t="s">
        <v>2</v>
      </c>
      <c r="D164" s="200">
        <v>2</v>
      </c>
      <c r="E164" s="201"/>
      <c r="F164" s="201"/>
    </row>
    <row r="165" spans="1:6" s="183" customFormat="1" x14ac:dyDescent="0.25">
      <c r="A165" s="192" t="s">
        <v>1617</v>
      </c>
      <c r="B165" s="157" t="s">
        <v>1187</v>
      </c>
      <c r="C165" s="192" t="s">
        <v>2</v>
      </c>
      <c r="D165" s="200">
        <v>5</v>
      </c>
      <c r="E165" s="201"/>
      <c r="F165" s="201"/>
    </row>
    <row r="166" spans="1:6" s="182" customFormat="1" x14ac:dyDescent="0.25">
      <c r="A166" s="192" t="s">
        <v>1618</v>
      </c>
      <c r="B166" s="157" t="s">
        <v>1189</v>
      </c>
      <c r="C166" s="192" t="s">
        <v>1</v>
      </c>
      <c r="D166" s="200">
        <v>40</v>
      </c>
      <c r="E166" s="201"/>
      <c r="F166" s="201"/>
    </row>
    <row r="167" spans="1:6" s="183" customFormat="1" x14ac:dyDescent="0.25">
      <c r="A167" s="192" t="s">
        <v>1619</v>
      </c>
      <c r="B167" s="157" t="s">
        <v>1266</v>
      </c>
      <c r="C167" s="192" t="s">
        <v>1</v>
      </c>
      <c r="D167" s="200">
        <v>20</v>
      </c>
      <c r="E167" s="201"/>
      <c r="F167" s="201"/>
    </row>
    <row r="168" spans="1:6" s="183" customFormat="1" x14ac:dyDescent="0.25">
      <c r="A168" s="192" t="s">
        <v>1620</v>
      </c>
      <c r="B168" s="157" t="s">
        <v>1267</v>
      </c>
      <c r="C168" s="192" t="s">
        <v>1</v>
      </c>
      <c r="D168" s="200">
        <v>20</v>
      </c>
      <c r="E168" s="201"/>
      <c r="F168" s="201"/>
    </row>
    <row r="169" spans="1:6" s="183" customFormat="1" x14ac:dyDescent="0.25">
      <c r="A169" s="192" t="s">
        <v>1621</v>
      </c>
      <c r="B169" s="157" t="s">
        <v>1272</v>
      </c>
      <c r="C169" s="192" t="s">
        <v>2</v>
      </c>
      <c r="D169" s="200">
        <v>6</v>
      </c>
      <c r="E169" s="201"/>
      <c r="F169" s="201"/>
    </row>
    <row r="170" spans="1:6" s="183" customFormat="1" ht="60" x14ac:dyDescent="0.25">
      <c r="A170" s="192" t="s">
        <v>1621</v>
      </c>
      <c r="B170" s="157" t="s">
        <v>1193</v>
      </c>
      <c r="C170" s="192" t="s">
        <v>2</v>
      </c>
      <c r="D170" s="200">
        <v>2</v>
      </c>
      <c r="E170" s="201"/>
      <c r="F170" s="201"/>
    </row>
    <row r="171" spans="1:6" s="183" customFormat="1" ht="48" x14ac:dyDescent="0.25">
      <c r="A171" s="192" t="s">
        <v>1622</v>
      </c>
      <c r="B171" s="157" t="s">
        <v>47</v>
      </c>
      <c r="C171" s="192" t="s">
        <v>2</v>
      </c>
      <c r="D171" s="200">
        <v>2</v>
      </c>
      <c r="E171" s="201"/>
      <c r="F171" s="201"/>
    </row>
    <row r="172" spans="1:6" s="183" customFormat="1" x14ac:dyDescent="0.25">
      <c r="A172" s="192" t="s">
        <v>1623</v>
      </c>
      <c r="B172" s="157" t="s">
        <v>1269</v>
      </c>
      <c r="C172" s="192" t="s">
        <v>0</v>
      </c>
      <c r="D172" s="200">
        <v>41</v>
      </c>
      <c r="E172" s="201"/>
      <c r="F172" s="201"/>
    </row>
    <row r="173" spans="1:6" s="183" customFormat="1" x14ac:dyDescent="0.25">
      <c r="A173" s="192" t="s">
        <v>1624</v>
      </c>
      <c r="B173" s="157" t="s">
        <v>1194</v>
      </c>
      <c r="C173" s="192" t="s">
        <v>118</v>
      </c>
      <c r="D173" s="200">
        <v>1</v>
      </c>
      <c r="E173" s="201"/>
      <c r="F173" s="201"/>
    </row>
    <row r="174" spans="1:6" s="178" customFormat="1" x14ac:dyDescent="0.25">
      <c r="A174" s="167" t="s">
        <v>1625</v>
      </c>
      <c r="B174" s="197" t="s">
        <v>1273</v>
      </c>
      <c r="C174" s="167"/>
      <c r="D174" s="217"/>
      <c r="E174" s="204"/>
      <c r="F174" s="199"/>
    </row>
    <row r="175" spans="1:6" s="183" customFormat="1" ht="24" x14ac:dyDescent="0.25">
      <c r="A175" s="192" t="s">
        <v>1626</v>
      </c>
      <c r="B175" s="157" t="s">
        <v>1263</v>
      </c>
      <c r="C175" s="192" t="s">
        <v>0</v>
      </c>
      <c r="D175" s="200">
        <v>23</v>
      </c>
      <c r="E175" s="201"/>
      <c r="F175" s="201"/>
    </row>
    <row r="176" spans="1:6" s="183" customFormat="1" ht="24" x14ac:dyDescent="0.25">
      <c r="A176" s="192" t="s">
        <v>1627</v>
      </c>
      <c r="B176" s="157" t="s">
        <v>54</v>
      </c>
      <c r="C176" s="192" t="s">
        <v>0</v>
      </c>
      <c r="D176" s="200">
        <v>23</v>
      </c>
      <c r="E176" s="201"/>
      <c r="F176" s="201"/>
    </row>
    <row r="177" spans="1:6" s="183" customFormat="1" ht="24" x14ac:dyDescent="0.25">
      <c r="A177" s="192" t="s">
        <v>1628</v>
      </c>
      <c r="B177" s="157" t="s">
        <v>56</v>
      </c>
      <c r="C177" s="192" t="s">
        <v>0</v>
      </c>
      <c r="D177" s="200">
        <v>23</v>
      </c>
      <c r="E177" s="201"/>
      <c r="F177" s="201"/>
    </row>
    <row r="178" spans="1:6" s="183" customFormat="1" x14ac:dyDescent="0.25">
      <c r="A178" s="192" t="s">
        <v>1629</v>
      </c>
      <c r="B178" s="157" t="s">
        <v>1264</v>
      </c>
      <c r="C178" s="192" t="s">
        <v>0</v>
      </c>
      <c r="D178" s="200">
        <v>20</v>
      </c>
      <c r="E178" s="201"/>
      <c r="F178" s="201"/>
    </row>
    <row r="179" spans="1:6" s="183" customFormat="1" x14ac:dyDescent="0.25">
      <c r="A179" s="192" t="s">
        <v>1630</v>
      </c>
      <c r="B179" s="157" t="s">
        <v>53</v>
      </c>
      <c r="C179" s="192" t="s">
        <v>0</v>
      </c>
      <c r="D179" s="200">
        <v>23</v>
      </c>
      <c r="E179" s="201"/>
      <c r="F179" s="201"/>
    </row>
    <row r="180" spans="1:6" s="183" customFormat="1" ht="36" x14ac:dyDescent="0.25">
      <c r="A180" s="192" t="s">
        <v>1631</v>
      </c>
      <c r="B180" s="157" t="s">
        <v>1265</v>
      </c>
      <c r="C180" s="192" t="s">
        <v>0</v>
      </c>
      <c r="D180" s="200">
        <v>23</v>
      </c>
      <c r="E180" s="201"/>
      <c r="F180" s="201"/>
    </row>
    <row r="181" spans="1:6" s="182" customFormat="1" x14ac:dyDescent="0.25">
      <c r="A181" s="192" t="s">
        <v>1632</v>
      </c>
      <c r="B181" s="157" t="s">
        <v>1195</v>
      </c>
      <c r="C181" s="192" t="s">
        <v>0</v>
      </c>
      <c r="D181" s="200">
        <v>20</v>
      </c>
      <c r="E181" s="201"/>
      <c r="F181" s="201"/>
    </row>
    <row r="182" spans="1:6" s="183" customFormat="1" x14ac:dyDescent="0.25">
      <c r="A182" s="192" t="s">
        <v>1633</v>
      </c>
      <c r="B182" s="157" t="s">
        <v>1271</v>
      </c>
      <c r="C182" s="192" t="s">
        <v>2</v>
      </c>
      <c r="D182" s="200">
        <v>2</v>
      </c>
      <c r="E182" s="201"/>
      <c r="F182" s="201"/>
    </row>
    <row r="183" spans="1:6" s="183" customFormat="1" x14ac:dyDescent="0.25">
      <c r="A183" s="192" t="s">
        <v>1634</v>
      </c>
      <c r="B183" s="157" t="s">
        <v>1187</v>
      </c>
      <c r="C183" s="192" t="s">
        <v>2</v>
      </c>
      <c r="D183" s="200">
        <v>5</v>
      </c>
      <c r="E183" s="201"/>
      <c r="F183" s="201"/>
    </row>
    <row r="184" spans="1:6" s="183" customFormat="1" x14ac:dyDescent="0.25">
      <c r="A184" s="192" t="s">
        <v>1635</v>
      </c>
      <c r="B184" s="157" t="s">
        <v>1189</v>
      </c>
      <c r="C184" s="192" t="s">
        <v>1</v>
      </c>
      <c r="D184" s="200">
        <v>40</v>
      </c>
      <c r="E184" s="201"/>
      <c r="F184" s="201"/>
    </row>
    <row r="185" spans="1:6" s="183" customFormat="1" x14ac:dyDescent="0.25">
      <c r="A185" s="192" t="s">
        <v>1636</v>
      </c>
      <c r="B185" s="157" t="s">
        <v>1266</v>
      </c>
      <c r="C185" s="192" t="s">
        <v>1</v>
      </c>
      <c r="D185" s="200">
        <v>20</v>
      </c>
      <c r="E185" s="201"/>
      <c r="F185" s="201"/>
    </row>
    <row r="186" spans="1:6" s="183" customFormat="1" x14ac:dyDescent="0.25">
      <c r="A186" s="192" t="s">
        <v>1637</v>
      </c>
      <c r="B186" s="157" t="s">
        <v>1267</v>
      </c>
      <c r="C186" s="192" t="s">
        <v>1</v>
      </c>
      <c r="D186" s="200">
        <v>20</v>
      </c>
      <c r="E186" s="201"/>
      <c r="F186" s="201"/>
    </row>
    <row r="187" spans="1:6" s="183" customFormat="1" x14ac:dyDescent="0.25">
      <c r="A187" s="192" t="s">
        <v>1638</v>
      </c>
      <c r="B187" s="157" t="s">
        <v>1272</v>
      </c>
      <c r="C187" s="192" t="s">
        <v>2</v>
      </c>
      <c r="D187" s="200">
        <v>6</v>
      </c>
      <c r="E187" s="201"/>
      <c r="F187" s="201"/>
    </row>
    <row r="188" spans="1:6" s="183" customFormat="1" ht="60" x14ac:dyDescent="0.25">
      <c r="A188" s="192" t="s">
        <v>1639</v>
      </c>
      <c r="B188" s="157" t="s">
        <v>1193</v>
      </c>
      <c r="C188" s="192" t="s">
        <v>2</v>
      </c>
      <c r="D188" s="200">
        <v>2</v>
      </c>
      <c r="E188" s="201"/>
      <c r="F188" s="201"/>
    </row>
    <row r="189" spans="1:6" s="183" customFormat="1" ht="48" x14ac:dyDescent="0.25">
      <c r="A189" s="192" t="s">
        <v>1640</v>
      </c>
      <c r="B189" s="157" t="s">
        <v>47</v>
      </c>
      <c r="C189" s="192" t="s">
        <v>2</v>
      </c>
      <c r="D189" s="200">
        <v>2</v>
      </c>
      <c r="E189" s="201"/>
      <c r="F189" s="201"/>
    </row>
    <row r="190" spans="1:6" s="183" customFormat="1" x14ac:dyDescent="0.25">
      <c r="A190" s="192" t="s">
        <v>1641</v>
      </c>
      <c r="B190" s="157" t="s">
        <v>1269</v>
      </c>
      <c r="C190" s="192" t="s">
        <v>0</v>
      </c>
      <c r="D190" s="200">
        <v>41</v>
      </c>
      <c r="E190" s="201"/>
      <c r="F190" s="201"/>
    </row>
    <row r="191" spans="1:6" s="183" customFormat="1" x14ac:dyDescent="0.25">
      <c r="A191" s="192" t="s">
        <v>1642</v>
      </c>
      <c r="B191" s="157" t="s">
        <v>1194</v>
      </c>
      <c r="C191" s="192" t="s">
        <v>118</v>
      </c>
      <c r="D191" s="200">
        <v>1</v>
      </c>
      <c r="E191" s="201"/>
      <c r="F191" s="201"/>
    </row>
    <row r="192" spans="1:6" s="178" customFormat="1" x14ac:dyDescent="0.25">
      <c r="A192" s="167" t="s">
        <v>1643</v>
      </c>
      <c r="B192" s="197" t="s">
        <v>1274</v>
      </c>
      <c r="C192" s="167"/>
      <c r="D192" s="217"/>
      <c r="E192" s="204"/>
      <c r="F192" s="199"/>
    </row>
    <row r="193" spans="1:6" s="183" customFormat="1" ht="24" x14ac:dyDescent="0.25">
      <c r="A193" s="192" t="s">
        <v>1644</v>
      </c>
      <c r="B193" s="157" t="s">
        <v>1263</v>
      </c>
      <c r="C193" s="192" t="s">
        <v>0</v>
      </c>
      <c r="D193" s="200">
        <v>23</v>
      </c>
      <c r="E193" s="201"/>
      <c r="F193" s="201"/>
    </row>
    <row r="194" spans="1:6" s="183" customFormat="1" ht="24" x14ac:dyDescent="0.25">
      <c r="A194" s="192" t="s">
        <v>1645</v>
      </c>
      <c r="B194" s="157" t="s">
        <v>54</v>
      </c>
      <c r="C194" s="192" t="s">
        <v>0</v>
      </c>
      <c r="D194" s="200">
        <v>23</v>
      </c>
      <c r="E194" s="201"/>
      <c r="F194" s="201"/>
    </row>
    <row r="195" spans="1:6" s="183" customFormat="1" ht="24" x14ac:dyDescent="0.25">
      <c r="A195" s="192" t="s">
        <v>1646</v>
      </c>
      <c r="B195" s="157" t="s">
        <v>56</v>
      </c>
      <c r="C195" s="192" t="s">
        <v>0</v>
      </c>
      <c r="D195" s="200">
        <v>23</v>
      </c>
      <c r="E195" s="201"/>
      <c r="F195" s="201"/>
    </row>
    <row r="196" spans="1:6" s="183" customFormat="1" x14ac:dyDescent="0.25">
      <c r="A196" s="192" t="s">
        <v>1647</v>
      </c>
      <c r="B196" s="157" t="s">
        <v>1264</v>
      </c>
      <c r="C196" s="192" t="s">
        <v>0</v>
      </c>
      <c r="D196" s="200">
        <v>20</v>
      </c>
      <c r="E196" s="201"/>
      <c r="F196" s="201"/>
    </row>
    <row r="197" spans="1:6" s="183" customFormat="1" x14ac:dyDescent="0.25">
      <c r="A197" s="192" t="s">
        <v>1648</v>
      </c>
      <c r="B197" s="157" t="s">
        <v>53</v>
      </c>
      <c r="C197" s="192" t="s">
        <v>0</v>
      </c>
      <c r="D197" s="200">
        <v>23</v>
      </c>
      <c r="E197" s="201"/>
      <c r="F197" s="201"/>
    </row>
    <row r="198" spans="1:6" s="183" customFormat="1" ht="36" x14ac:dyDescent="0.25">
      <c r="A198" s="192" t="s">
        <v>1649</v>
      </c>
      <c r="B198" s="157" t="s">
        <v>1265</v>
      </c>
      <c r="C198" s="192" t="s">
        <v>0</v>
      </c>
      <c r="D198" s="200">
        <v>23</v>
      </c>
      <c r="E198" s="201"/>
      <c r="F198" s="201"/>
    </row>
    <row r="199" spans="1:6" s="183" customFormat="1" x14ac:dyDescent="0.25">
      <c r="A199" s="192" t="s">
        <v>1650</v>
      </c>
      <c r="B199" s="157" t="s">
        <v>1195</v>
      </c>
      <c r="C199" s="192" t="s">
        <v>0</v>
      </c>
      <c r="D199" s="200">
        <v>20</v>
      </c>
      <c r="E199" s="201"/>
      <c r="F199" s="201"/>
    </row>
    <row r="200" spans="1:6" s="183" customFormat="1" x14ac:dyDescent="0.25">
      <c r="A200" s="192" t="s">
        <v>1651</v>
      </c>
      <c r="B200" s="157" t="s">
        <v>1271</v>
      </c>
      <c r="C200" s="192" t="s">
        <v>2</v>
      </c>
      <c r="D200" s="200">
        <v>2</v>
      </c>
      <c r="E200" s="201"/>
      <c r="F200" s="201"/>
    </row>
    <row r="201" spans="1:6" s="183" customFormat="1" x14ac:dyDescent="0.25">
      <c r="A201" s="192" t="s">
        <v>1652</v>
      </c>
      <c r="B201" s="157" t="s">
        <v>1187</v>
      </c>
      <c r="C201" s="192" t="s">
        <v>2</v>
      </c>
      <c r="D201" s="200">
        <v>5</v>
      </c>
      <c r="E201" s="201"/>
      <c r="F201" s="201"/>
    </row>
    <row r="202" spans="1:6" s="183" customFormat="1" x14ac:dyDescent="0.25">
      <c r="A202" s="192" t="s">
        <v>1653</v>
      </c>
      <c r="B202" s="157" t="s">
        <v>1189</v>
      </c>
      <c r="C202" s="192" t="s">
        <v>1</v>
      </c>
      <c r="D202" s="200">
        <v>40</v>
      </c>
      <c r="E202" s="201"/>
      <c r="F202" s="201"/>
    </row>
    <row r="203" spans="1:6" s="183" customFormat="1" x14ac:dyDescent="0.25">
      <c r="A203" s="192" t="s">
        <v>1654</v>
      </c>
      <c r="B203" s="157" t="s">
        <v>1266</v>
      </c>
      <c r="C203" s="192" t="s">
        <v>1</v>
      </c>
      <c r="D203" s="200">
        <v>20</v>
      </c>
      <c r="E203" s="201"/>
      <c r="F203" s="201"/>
    </row>
    <row r="204" spans="1:6" s="183" customFormat="1" x14ac:dyDescent="0.25">
      <c r="A204" s="192" t="s">
        <v>1655</v>
      </c>
      <c r="B204" s="157" t="s">
        <v>1267</v>
      </c>
      <c r="C204" s="192" t="s">
        <v>1</v>
      </c>
      <c r="D204" s="200">
        <v>20</v>
      </c>
      <c r="E204" s="201"/>
      <c r="F204" s="201"/>
    </row>
    <row r="205" spans="1:6" s="183" customFormat="1" x14ac:dyDescent="0.25">
      <c r="A205" s="192" t="s">
        <v>1656</v>
      </c>
      <c r="B205" s="157" t="s">
        <v>1272</v>
      </c>
      <c r="C205" s="192" t="s">
        <v>2</v>
      </c>
      <c r="D205" s="200">
        <v>6</v>
      </c>
      <c r="E205" s="201"/>
      <c r="F205" s="201"/>
    </row>
    <row r="206" spans="1:6" s="183" customFormat="1" ht="60" x14ac:dyDescent="0.25">
      <c r="A206" s="192" t="s">
        <v>1657</v>
      </c>
      <c r="B206" s="157" t="s">
        <v>1193</v>
      </c>
      <c r="C206" s="192" t="s">
        <v>2</v>
      </c>
      <c r="D206" s="200">
        <v>2</v>
      </c>
      <c r="E206" s="201"/>
      <c r="F206" s="201"/>
    </row>
    <row r="207" spans="1:6" s="183" customFormat="1" ht="48" x14ac:dyDescent="0.25">
      <c r="A207" s="192" t="s">
        <v>1658</v>
      </c>
      <c r="B207" s="157" t="s">
        <v>47</v>
      </c>
      <c r="C207" s="192" t="s">
        <v>2</v>
      </c>
      <c r="D207" s="200">
        <v>2</v>
      </c>
      <c r="E207" s="201"/>
      <c r="F207" s="201"/>
    </row>
    <row r="208" spans="1:6" s="183" customFormat="1" x14ac:dyDescent="0.25">
      <c r="A208" s="192" t="s">
        <v>1659</v>
      </c>
      <c r="B208" s="157" t="s">
        <v>1269</v>
      </c>
      <c r="C208" s="192" t="s">
        <v>0</v>
      </c>
      <c r="D208" s="200">
        <v>41</v>
      </c>
      <c r="E208" s="201"/>
      <c r="F208" s="201"/>
    </row>
    <row r="209" spans="1:6" s="183" customFormat="1" x14ac:dyDescent="0.25">
      <c r="A209" s="192" t="s">
        <v>1660</v>
      </c>
      <c r="B209" s="157" t="s">
        <v>1194</v>
      </c>
      <c r="C209" s="192" t="s">
        <v>118</v>
      </c>
      <c r="D209" s="200">
        <v>1</v>
      </c>
      <c r="E209" s="201"/>
      <c r="F209" s="201"/>
    </row>
    <row r="210" spans="1:6" s="178" customFormat="1" x14ac:dyDescent="0.25">
      <c r="A210" s="167" t="s">
        <v>1661</v>
      </c>
      <c r="B210" s="197" t="s">
        <v>1261</v>
      </c>
      <c r="C210" s="167"/>
      <c r="D210" s="217"/>
      <c r="E210" s="204"/>
      <c r="F210" s="199"/>
    </row>
    <row r="211" spans="1:6" s="183" customFormat="1" ht="24" x14ac:dyDescent="0.25">
      <c r="A211" s="192" t="s">
        <v>1662</v>
      </c>
      <c r="B211" s="157" t="s">
        <v>1275</v>
      </c>
      <c r="C211" s="192" t="s">
        <v>0</v>
      </c>
      <c r="D211" s="200">
        <v>17.639999999999997</v>
      </c>
      <c r="E211" s="201"/>
      <c r="F211" s="201"/>
    </row>
    <row r="212" spans="1:6" s="183" customFormat="1" ht="24" x14ac:dyDescent="0.25">
      <c r="A212" s="192" t="s">
        <v>1663</v>
      </c>
      <c r="B212" s="157" t="s">
        <v>1276</v>
      </c>
      <c r="C212" s="192" t="s">
        <v>0</v>
      </c>
      <c r="D212" s="200">
        <v>2.94</v>
      </c>
      <c r="E212" s="201"/>
      <c r="F212" s="201"/>
    </row>
    <row r="213" spans="1:6" s="183" customFormat="1" ht="36" x14ac:dyDescent="0.25">
      <c r="A213" s="192" t="s">
        <v>1664</v>
      </c>
      <c r="B213" s="157" t="s">
        <v>1277</v>
      </c>
      <c r="C213" s="192" t="s">
        <v>2</v>
      </c>
      <c r="D213" s="200">
        <v>3</v>
      </c>
      <c r="E213" s="201"/>
      <c r="F213" s="201"/>
    </row>
    <row r="214" spans="1:6" s="183" customFormat="1" ht="36" x14ac:dyDescent="0.25">
      <c r="A214" s="192" t="s">
        <v>1665</v>
      </c>
      <c r="B214" s="157" t="s">
        <v>1278</v>
      </c>
      <c r="C214" s="192" t="s">
        <v>2</v>
      </c>
      <c r="D214" s="200">
        <v>1</v>
      </c>
      <c r="E214" s="201"/>
      <c r="F214" s="201"/>
    </row>
    <row r="215" spans="1:6" s="178" customFormat="1" x14ac:dyDescent="0.25">
      <c r="A215" s="167"/>
      <c r="B215" s="197" t="s">
        <v>2324</v>
      </c>
      <c r="C215" s="167"/>
      <c r="D215" s="217"/>
      <c r="E215" s="204"/>
      <c r="F215" s="199"/>
    </row>
    <row r="216" spans="1:6" s="178" customFormat="1" x14ac:dyDescent="0.25">
      <c r="A216" s="167">
        <v>3.8</v>
      </c>
      <c r="B216" s="197" t="s">
        <v>1261</v>
      </c>
      <c r="C216" s="167"/>
      <c r="D216" s="217"/>
      <c r="E216" s="204"/>
      <c r="F216" s="199"/>
    </row>
    <row r="217" spans="1:6" s="183" customFormat="1" ht="36" x14ac:dyDescent="0.25">
      <c r="A217" s="192" t="s">
        <v>1671</v>
      </c>
      <c r="B217" s="156" t="s">
        <v>1338</v>
      </c>
      <c r="C217" s="192" t="s">
        <v>2</v>
      </c>
      <c r="D217" s="200">
        <v>27</v>
      </c>
      <c r="E217" s="201"/>
      <c r="F217" s="201"/>
    </row>
    <row r="218" spans="1:6" s="183" customFormat="1" ht="48" x14ac:dyDescent="0.25">
      <c r="A218" s="192" t="s">
        <v>1672</v>
      </c>
      <c r="B218" s="156" t="s">
        <v>1260</v>
      </c>
      <c r="C218" s="192" t="s">
        <v>2</v>
      </c>
      <c r="D218" s="200">
        <v>27</v>
      </c>
      <c r="E218" s="201"/>
      <c r="F218" s="201"/>
    </row>
    <row r="219" spans="1:6" s="183" customFormat="1" ht="24" x14ac:dyDescent="0.25">
      <c r="A219" s="192" t="s">
        <v>1673</v>
      </c>
      <c r="B219" s="156" t="s">
        <v>1279</v>
      </c>
      <c r="C219" s="192" t="s">
        <v>2</v>
      </c>
      <c r="D219" s="200">
        <v>6</v>
      </c>
      <c r="E219" s="201"/>
      <c r="F219" s="201"/>
    </row>
    <row r="220" spans="1:6" s="183" customFormat="1" ht="60" x14ac:dyDescent="0.25">
      <c r="A220" s="192" t="s">
        <v>1674</v>
      </c>
      <c r="B220" s="156" t="s">
        <v>1280</v>
      </c>
      <c r="C220" s="192" t="s">
        <v>2</v>
      </c>
      <c r="D220" s="200">
        <v>6</v>
      </c>
      <c r="E220" s="201"/>
      <c r="F220" s="201"/>
    </row>
    <row r="221" spans="1:6" s="178" customFormat="1" x14ac:dyDescent="0.25">
      <c r="A221" s="167">
        <v>3.9</v>
      </c>
      <c r="B221" s="197" t="s">
        <v>1281</v>
      </c>
      <c r="C221" s="167"/>
      <c r="D221" s="217"/>
      <c r="E221" s="204"/>
      <c r="F221" s="199"/>
    </row>
    <row r="222" spans="1:6" s="183" customFormat="1" ht="24" x14ac:dyDescent="0.25">
      <c r="A222" s="192" t="s">
        <v>1666</v>
      </c>
      <c r="B222" s="157" t="s">
        <v>1263</v>
      </c>
      <c r="C222" s="192" t="s">
        <v>0</v>
      </c>
      <c r="D222" s="200">
        <v>53.52</v>
      </c>
      <c r="E222" s="201"/>
      <c r="F222" s="201"/>
    </row>
    <row r="223" spans="1:6" s="183" customFormat="1" ht="24" x14ac:dyDescent="0.25">
      <c r="A223" s="192" t="s">
        <v>1667</v>
      </c>
      <c r="B223" s="157" t="s">
        <v>54</v>
      </c>
      <c r="C223" s="192" t="s">
        <v>0</v>
      </c>
      <c r="D223" s="200">
        <v>53.52</v>
      </c>
      <c r="E223" s="201"/>
      <c r="F223" s="201"/>
    </row>
    <row r="224" spans="1:6" s="183" customFormat="1" ht="24" x14ac:dyDescent="0.25">
      <c r="A224" s="192" t="s">
        <v>1668</v>
      </c>
      <c r="B224" s="157" t="s">
        <v>56</v>
      </c>
      <c r="C224" s="192" t="s">
        <v>0</v>
      </c>
      <c r="D224" s="200">
        <v>53.52</v>
      </c>
      <c r="E224" s="201"/>
      <c r="F224" s="201"/>
    </row>
    <row r="225" spans="1:6" s="183" customFormat="1" x14ac:dyDescent="0.25">
      <c r="A225" s="192" t="s">
        <v>1669</v>
      </c>
      <c r="B225" s="157" t="s">
        <v>1264</v>
      </c>
      <c r="C225" s="192" t="s">
        <v>0</v>
      </c>
      <c r="D225" s="200">
        <v>29.3</v>
      </c>
      <c r="E225" s="201"/>
      <c r="F225" s="201"/>
    </row>
    <row r="226" spans="1:6" s="183" customFormat="1" x14ac:dyDescent="0.25">
      <c r="A226" s="192" t="s">
        <v>1675</v>
      </c>
      <c r="B226" s="157" t="s">
        <v>53</v>
      </c>
      <c r="C226" s="192" t="s">
        <v>0</v>
      </c>
      <c r="D226" s="200">
        <v>53.52</v>
      </c>
      <c r="E226" s="201"/>
      <c r="F226" s="201"/>
    </row>
    <row r="227" spans="1:6" s="183" customFormat="1" ht="36" x14ac:dyDescent="0.25">
      <c r="A227" s="192" t="s">
        <v>1676</v>
      </c>
      <c r="B227" s="157" t="s">
        <v>1265</v>
      </c>
      <c r="C227" s="192" t="s">
        <v>0</v>
      </c>
      <c r="D227" s="200">
        <v>53.52</v>
      </c>
      <c r="E227" s="201"/>
      <c r="F227" s="201"/>
    </row>
    <row r="228" spans="1:6" s="182" customFormat="1" x14ac:dyDescent="0.25">
      <c r="A228" s="192" t="s">
        <v>1677</v>
      </c>
      <c r="B228" s="157" t="s">
        <v>1195</v>
      </c>
      <c r="C228" s="192" t="s">
        <v>0</v>
      </c>
      <c r="D228" s="200">
        <v>29.3</v>
      </c>
      <c r="E228" s="201"/>
      <c r="F228" s="201"/>
    </row>
    <row r="229" spans="1:6" s="183" customFormat="1" x14ac:dyDescent="0.25">
      <c r="A229" s="192" t="s">
        <v>1678</v>
      </c>
      <c r="B229" s="157" t="s">
        <v>1271</v>
      </c>
      <c r="C229" s="192" t="s">
        <v>2</v>
      </c>
      <c r="D229" s="200">
        <v>6</v>
      </c>
      <c r="E229" s="201"/>
      <c r="F229" s="201"/>
    </row>
    <row r="230" spans="1:6" s="183" customFormat="1" x14ac:dyDescent="0.25">
      <c r="A230" s="192" t="s">
        <v>1679</v>
      </c>
      <c r="B230" s="157" t="s">
        <v>1187</v>
      </c>
      <c r="C230" s="192" t="s">
        <v>2</v>
      </c>
      <c r="D230" s="200">
        <v>2</v>
      </c>
      <c r="E230" s="201"/>
      <c r="F230" s="201"/>
    </row>
    <row r="231" spans="1:6" s="183" customFormat="1" x14ac:dyDescent="0.25">
      <c r="A231" s="192" t="s">
        <v>1680</v>
      </c>
      <c r="B231" s="157" t="s">
        <v>1189</v>
      </c>
      <c r="C231" s="192" t="s">
        <v>1</v>
      </c>
      <c r="D231" s="200">
        <v>58.6</v>
      </c>
      <c r="E231" s="201"/>
      <c r="F231" s="201"/>
    </row>
    <row r="232" spans="1:6" s="183" customFormat="1" x14ac:dyDescent="0.25">
      <c r="A232" s="192" t="s">
        <v>1681</v>
      </c>
      <c r="B232" s="157" t="s">
        <v>1266</v>
      </c>
      <c r="C232" s="192" t="s">
        <v>1</v>
      </c>
      <c r="D232" s="200">
        <v>29.3</v>
      </c>
      <c r="E232" s="201"/>
      <c r="F232" s="201"/>
    </row>
    <row r="233" spans="1:6" s="183" customFormat="1" x14ac:dyDescent="0.25">
      <c r="A233" s="192" t="s">
        <v>1682</v>
      </c>
      <c r="B233" s="157" t="s">
        <v>1267</v>
      </c>
      <c r="C233" s="192" t="s">
        <v>1</v>
      </c>
      <c r="D233" s="200">
        <v>29.3</v>
      </c>
      <c r="E233" s="201"/>
      <c r="F233" s="201"/>
    </row>
    <row r="234" spans="1:6" s="183" customFormat="1" x14ac:dyDescent="0.25">
      <c r="A234" s="192" t="s">
        <v>1683</v>
      </c>
      <c r="B234" s="157" t="s">
        <v>1282</v>
      </c>
      <c r="C234" s="192" t="s">
        <v>2</v>
      </c>
      <c r="D234" s="200">
        <v>8</v>
      </c>
      <c r="E234" s="201"/>
      <c r="F234" s="201"/>
    </row>
    <row r="235" spans="1:6" s="183" customFormat="1" ht="60" x14ac:dyDescent="0.25">
      <c r="A235" s="192" t="s">
        <v>1684</v>
      </c>
      <c r="B235" s="157" t="s">
        <v>1193</v>
      </c>
      <c r="C235" s="192" t="s">
        <v>2</v>
      </c>
      <c r="D235" s="200">
        <v>6</v>
      </c>
      <c r="E235" s="201"/>
      <c r="F235" s="201"/>
    </row>
    <row r="236" spans="1:6" s="183" customFormat="1" ht="48" x14ac:dyDescent="0.25">
      <c r="A236" s="192" t="s">
        <v>1685</v>
      </c>
      <c r="B236" s="157" t="s">
        <v>47</v>
      </c>
      <c r="C236" s="192" t="s">
        <v>2</v>
      </c>
      <c r="D236" s="200">
        <v>6</v>
      </c>
      <c r="E236" s="201"/>
      <c r="F236" s="201"/>
    </row>
    <row r="237" spans="1:6" s="183" customFormat="1" x14ac:dyDescent="0.25">
      <c r="A237" s="192" t="s">
        <v>1686</v>
      </c>
      <c r="B237" s="157" t="s">
        <v>1269</v>
      </c>
      <c r="C237" s="192" t="s">
        <v>0</v>
      </c>
      <c r="D237" s="200">
        <v>65.849999999999994</v>
      </c>
      <c r="E237" s="201"/>
      <c r="F237" s="201"/>
    </row>
    <row r="238" spans="1:6" s="183" customFormat="1" x14ac:dyDescent="0.25">
      <c r="A238" s="192" t="s">
        <v>1687</v>
      </c>
      <c r="B238" s="157" t="s">
        <v>1194</v>
      </c>
      <c r="C238" s="192" t="s">
        <v>118</v>
      </c>
      <c r="D238" s="200">
        <v>1</v>
      </c>
      <c r="E238" s="201"/>
      <c r="F238" s="201"/>
    </row>
    <row r="239" spans="1:6" s="178" customFormat="1" x14ac:dyDescent="0.25">
      <c r="A239" s="167">
        <v>3.1</v>
      </c>
      <c r="B239" s="197" t="s">
        <v>1283</v>
      </c>
      <c r="C239" s="167"/>
      <c r="D239" s="217"/>
      <c r="E239" s="204"/>
      <c r="F239" s="199"/>
    </row>
    <row r="240" spans="1:6" s="183" customFormat="1" ht="24" x14ac:dyDescent="0.25">
      <c r="A240" s="192" t="s">
        <v>1688</v>
      </c>
      <c r="B240" s="157" t="s">
        <v>1263</v>
      </c>
      <c r="C240" s="192" t="s">
        <v>0</v>
      </c>
      <c r="D240" s="200">
        <v>53.67</v>
      </c>
      <c r="E240" s="201"/>
      <c r="F240" s="201"/>
    </row>
    <row r="241" spans="1:8" s="183" customFormat="1" ht="24" x14ac:dyDescent="0.25">
      <c r="A241" s="192" t="s">
        <v>1689</v>
      </c>
      <c r="B241" s="157" t="s">
        <v>54</v>
      </c>
      <c r="C241" s="192" t="s">
        <v>0</v>
      </c>
      <c r="D241" s="200">
        <v>53.67</v>
      </c>
      <c r="E241" s="201"/>
      <c r="F241" s="201"/>
    </row>
    <row r="242" spans="1:8" s="183" customFormat="1" ht="24" x14ac:dyDescent="0.25">
      <c r="A242" s="192" t="s">
        <v>1690</v>
      </c>
      <c r="B242" s="157" t="s">
        <v>56</v>
      </c>
      <c r="C242" s="192" t="s">
        <v>0</v>
      </c>
      <c r="D242" s="200">
        <v>53.67</v>
      </c>
      <c r="E242" s="201"/>
      <c r="F242" s="201"/>
    </row>
    <row r="243" spans="1:8" s="183" customFormat="1" x14ac:dyDescent="0.25">
      <c r="A243" s="192" t="s">
        <v>1691</v>
      </c>
      <c r="B243" s="157" t="s">
        <v>1264</v>
      </c>
      <c r="C243" s="192" t="s">
        <v>0</v>
      </c>
      <c r="D243" s="200">
        <v>29.34</v>
      </c>
      <c r="E243" s="201"/>
      <c r="F243" s="201"/>
    </row>
    <row r="244" spans="1:8" s="183" customFormat="1" x14ac:dyDescent="0.25">
      <c r="A244" s="192" t="s">
        <v>1692</v>
      </c>
      <c r="B244" s="157" t="s">
        <v>53</v>
      </c>
      <c r="C244" s="192" t="s">
        <v>0</v>
      </c>
      <c r="D244" s="200">
        <v>53.67</v>
      </c>
      <c r="E244" s="201"/>
      <c r="F244" s="201"/>
    </row>
    <row r="245" spans="1:8" s="182" customFormat="1" ht="36" x14ac:dyDescent="0.25">
      <c r="A245" s="192" t="s">
        <v>1693</v>
      </c>
      <c r="B245" s="157" t="s">
        <v>1265</v>
      </c>
      <c r="C245" s="192" t="s">
        <v>0</v>
      </c>
      <c r="D245" s="200">
        <v>53.67</v>
      </c>
      <c r="E245" s="201"/>
      <c r="F245" s="201"/>
    </row>
    <row r="246" spans="1:8" s="183" customFormat="1" x14ac:dyDescent="0.25">
      <c r="A246" s="192" t="s">
        <v>1694</v>
      </c>
      <c r="B246" s="157" t="s">
        <v>1195</v>
      </c>
      <c r="C246" s="192" t="s">
        <v>0</v>
      </c>
      <c r="D246" s="200">
        <v>29.34</v>
      </c>
      <c r="E246" s="201"/>
      <c r="F246" s="201"/>
    </row>
    <row r="247" spans="1:8" s="183" customFormat="1" x14ac:dyDescent="0.25">
      <c r="A247" s="192" t="s">
        <v>1695</v>
      </c>
      <c r="B247" s="157" t="s">
        <v>1271</v>
      </c>
      <c r="C247" s="192" t="s">
        <v>2</v>
      </c>
      <c r="D247" s="200">
        <v>6</v>
      </c>
      <c r="E247" s="201"/>
      <c r="F247" s="201"/>
    </row>
    <row r="248" spans="1:8" s="178" customFormat="1" x14ac:dyDescent="0.25">
      <c r="A248" s="192" t="s">
        <v>1696</v>
      </c>
      <c r="B248" s="157" t="s">
        <v>1187</v>
      </c>
      <c r="C248" s="192" t="s">
        <v>2</v>
      </c>
      <c r="D248" s="200">
        <v>2</v>
      </c>
      <c r="E248" s="201"/>
      <c r="F248" s="201"/>
      <c r="H248" s="180"/>
    </row>
    <row r="249" spans="1:8" s="178" customFormat="1" x14ac:dyDescent="0.25">
      <c r="A249" s="192" t="s">
        <v>1697</v>
      </c>
      <c r="B249" s="157" t="s">
        <v>1189</v>
      </c>
      <c r="C249" s="192" t="s">
        <v>1</v>
      </c>
      <c r="D249" s="200">
        <v>58.68</v>
      </c>
      <c r="E249" s="201"/>
      <c r="F249" s="201"/>
    </row>
    <row r="250" spans="1:8" s="178" customFormat="1" x14ac:dyDescent="0.25">
      <c r="A250" s="192" t="s">
        <v>1698</v>
      </c>
      <c r="B250" s="157" t="s">
        <v>1266</v>
      </c>
      <c r="C250" s="192" t="s">
        <v>1</v>
      </c>
      <c r="D250" s="200">
        <v>29.34</v>
      </c>
      <c r="E250" s="201"/>
      <c r="F250" s="201"/>
    </row>
    <row r="251" spans="1:8" s="178" customFormat="1" x14ac:dyDescent="0.25">
      <c r="A251" s="192" t="s">
        <v>1699</v>
      </c>
      <c r="B251" s="157" t="s">
        <v>1267</v>
      </c>
      <c r="C251" s="192" t="s">
        <v>1</v>
      </c>
      <c r="D251" s="200">
        <v>29.34</v>
      </c>
      <c r="E251" s="201"/>
      <c r="F251" s="201"/>
    </row>
    <row r="252" spans="1:8" s="178" customFormat="1" x14ac:dyDescent="0.25">
      <c r="A252" s="192" t="s">
        <v>1700</v>
      </c>
      <c r="B252" s="157" t="s">
        <v>1282</v>
      </c>
      <c r="C252" s="192" t="s">
        <v>2</v>
      </c>
      <c r="D252" s="200">
        <v>8</v>
      </c>
      <c r="E252" s="201"/>
      <c r="F252" s="201"/>
    </row>
    <row r="253" spans="1:8" s="183" customFormat="1" ht="60" x14ac:dyDescent="0.25">
      <c r="A253" s="192" t="s">
        <v>1701</v>
      </c>
      <c r="B253" s="157" t="s">
        <v>1193</v>
      </c>
      <c r="C253" s="192" t="s">
        <v>2</v>
      </c>
      <c r="D253" s="200">
        <v>6</v>
      </c>
      <c r="E253" s="201"/>
      <c r="F253" s="201"/>
    </row>
    <row r="254" spans="1:8" s="183" customFormat="1" ht="48" x14ac:dyDescent="0.25">
      <c r="A254" s="192" t="s">
        <v>1702</v>
      </c>
      <c r="B254" s="157" t="s">
        <v>47</v>
      </c>
      <c r="C254" s="192" t="s">
        <v>2</v>
      </c>
      <c r="D254" s="200">
        <v>6</v>
      </c>
      <c r="E254" s="201"/>
      <c r="F254" s="201"/>
    </row>
    <row r="255" spans="1:8" s="183" customFormat="1" x14ac:dyDescent="0.25">
      <c r="A255" s="192" t="s">
        <v>1703</v>
      </c>
      <c r="B255" s="157" t="s">
        <v>1269</v>
      </c>
      <c r="C255" s="192" t="s">
        <v>0</v>
      </c>
      <c r="D255" s="200">
        <v>82.1</v>
      </c>
      <c r="E255" s="201"/>
      <c r="F255" s="201"/>
    </row>
    <row r="256" spans="1:8" s="182" customFormat="1" x14ac:dyDescent="0.25">
      <c r="A256" s="192" t="s">
        <v>1704</v>
      </c>
      <c r="B256" s="157" t="s">
        <v>1194</v>
      </c>
      <c r="C256" s="192" t="s">
        <v>118</v>
      </c>
      <c r="D256" s="200">
        <v>1</v>
      </c>
      <c r="E256" s="201"/>
      <c r="F256" s="201"/>
    </row>
    <row r="257" spans="1:8" s="178" customFormat="1" x14ac:dyDescent="0.25">
      <c r="A257" s="167">
        <v>3.11</v>
      </c>
      <c r="B257" s="197" t="s">
        <v>1284</v>
      </c>
      <c r="C257" s="167"/>
      <c r="D257" s="217"/>
      <c r="E257" s="204"/>
      <c r="F257" s="199"/>
    </row>
    <row r="258" spans="1:8" s="182" customFormat="1" ht="24" x14ac:dyDescent="0.25">
      <c r="A258" s="192" t="s">
        <v>1705</v>
      </c>
      <c r="B258" s="157" t="s">
        <v>1263</v>
      </c>
      <c r="C258" s="192" t="s">
        <v>0</v>
      </c>
      <c r="D258" s="200">
        <v>46.97</v>
      </c>
      <c r="E258" s="201"/>
      <c r="F258" s="201"/>
    </row>
    <row r="259" spans="1:8" s="183" customFormat="1" ht="24" x14ac:dyDescent="0.25">
      <c r="A259" s="192" t="s">
        <v>1706</v>
      </c>
      <c r="B259" s="157" t="s">
        <v>54</v>
      </c>
      <c r="C259" s="192" t="s">
        <v>0</v>
      </c>
      <c r="D259" s="200">
        <v>46.97</v>
      </c>
      <c r="E259" s="201"/>
      <c r="F259" s="201"/>
    </row>
    <row r="260" spans="1:8" s="182" customFormat="1" ht="24" x14ac:dyDescent="0.25">
      <c r="A260" s="192" t="s">
        <v>1707</v>
      </c>
      <c r="B260" s="157" t="s">
        <v>56</v>
      </c>
      <c r="C260" s="192" t="s">
        <v>0</v>
      </c>
      <c r="D260" s="200">
        <v>46.97</v>
      </c>
      <c r="E260" s="201"/>
      <c r="F260" s="201"/>
    </row>
    <row r="261" spans="1:8" s="183" customFormat="1" x14ac:dyDescent="0.25">
      <c r="A261" s="192" t="s">
        <v>1708</v>
      </c>
      <c r="B261" s="157" t="s">
        <v>1264</v>
      </c>
      <c r="C261" s="192" t="s">
        <v>0</v>
      </c>
      <c r="D261" s="200">
        <v>36.9</v>
      </c>
      <c r="E261" s="201"/>
      <c r="F261" s="201"/>
    </row>
    <row r="262" spans="1:8" s="182" customFormat="1" x14ac:dyDescent="0.25">
      <c r="A262" s="192" t="s">
        <v>1709</v>
      </c>
      <c r="B262" s="157" t="s">
        <v>53</v>
      </c>
      <c r="C262" s="192" t="s">
        <v>0</v>
      </c>
      <c r="D262" s="200">
        <v>46.97</v>
      </c>
      <c r="E262" s="201"/>
      <c r="F262" s="201"/>
    </row>
    <row r="263" spans="1:8" s="183" customFormat="1" ht="36" x14ac:dyDescent="0.25">
      <c r="A263" s="192" t="s">
        <v>1710</v>
      </c>
      <c r="B263" s="157" t="s">
        <v>1265</v>
      </c>
      <c r="C263" s="192" t="s">
        <v>0</v>
      </c>
      <c r="D263" s="200">
        <v>46.97</v>
      </c>
      <c r="E263" s="201"/>
      <c r="F263" s="201"/>
    </row>
    <row r="264" spans="1:8" s="183" customFormat="1" x14ac:dyDescent="0.25">
      <c r="A264" s="192" t="s">
        <v>1711</v>
      </c>
      <c r="B264" s="157" t="s">
        <v>1195</v>
      </c>
      <c r="C264" s="192" t="s">
        <v>0</v>
      </c>
      <c r="D264" s="200">
        <v>36.9</v>
      </c>
      <c r="E264" s="201"/>
      <c r="F264" s="201"/>
    </row>
    <row r="265" spans="1:8" s="178" customFormat="1" x14ac:dyDescent="0.25">
      <c r="A265" s="192" t="s">
        <v>1712</v>
      </c>
      <c r="B265" s="157" t="s">
        <v>1271</v>
      </c>
      <c r="C265" s="192" t="s">
        <v>2</v>
      </c>
      <c r="D265" s="200">
        <v>3</v>
      </c>
      <c r="E265" s="201"/>
      <c r="F265" s="201"/>
      <c r="H265" s="180"/>
    </row>
    <row r="266" spans="1:8" s="178" customFormat="1" x14ac:dyDescent="0.25">
      <c r="A266" s="192" t="s">
        <v>1713</v>
      </c>
      <c r="B266" s="157" t="s">
        <v>1187</v>
      </c>
      <c r="C266" s="192" t="s">
        <v>2</v>
      </c>
      <c r="D266" s="200">
        <v>1</v>
      </c>
      <c r="E266" s="201"/>
      <c r="F266" s="201"/>
    </row>
    <row r="267" spans="1:8" s="178" customFormat="1" x14ac:dyDescent="0.25">
      <c r="A267" s="192" t="s">
        <v>1714</v>
      </c>
      <c r="B267" s="157" t="s">
        <v>1189</v>
      </c>
      <c r="C267" s="192" t="s">
        <v>1</v>
      </c>
      <c r="D267" s="200">
        <v>73.8</v>
      </c>
      <c r="E267" s="201"/>
      <c r="F267" s="201"/>
    </row>
    <row r="268" spans="1:8" s="178" customFormat="1" x14ac:dyDescent="0.25">
      <c r="A268" s="192" t="s">
        <v>1715</v>
      </c>
      <c r="B268" s="157" t="s">
        <v>1266</v>
      </c>
      <c r="C268" s="192" t="s">
        <v>1</v>
      </c>
      <c r="D268" s="200">
        <v>36.9</v>
      </c>
      <c r="E268" s="201"/>
      <c r="F268" s="201"/>
    </row>
    <row r="269" spans="1:8" x14ac:dyDescent="0.25">
      <c r="A269" s="192" t="s">
        <v>1716</v>
      </c>
      <c r="B269" s="157" t="s">
        <v>1267</v>
      </c>
      <c r="C269" s="192" t="s">
        <v>1</v>
      </c>
      <c r="D269" s="200">
        <v>36.9</v>
      </c>
      <c r="E269" s="201"/>
      <c r="F269" s="201"/>
    </row>
    <row r="270" spans="1:8" x14ac:dyDescent="0.25">
      <c r="A270" s="192" t="s">
        <v>1717</v>
      </c>
      <c r="B270" s="157" t="s">
        <v>1282</v>
      </c>
      <c r="C270" s="192" t="s">
        <v>2</v>
      </c>
      <c r="D270" s="200">
        <v>1</v>
      </c>
      <c r="E270" s="201"/>
      <c r="F270" s="201"/>
    </row>
    <row r="271" spans="1:8" x14ac:dyDescent="0.25">
      <c r="A271" s="192" t="s">
        <v>1718</v>
      </c>
      <c r="B271" s="157" t="s">
        <v>1269</v>
      </c>
      <c r="C271" s="192" t="s">
        <v>0</v>
      </c>
      <c r="D271" s="200">
        <v>88.16</v>
      </c>
      <c r="E271" s="201"/>
      <c r="F271" s="201"/>
    </row>
    <row r="272" spans="1:8" s="182" customFormat="1" x14ac:dyDescent="0.25">
      <c r="A272" s="192" t="s">
        <v>1719</v>
      </c>
      <c r="B272" s="157" t="s">
        <v>1194</v>
      </c>
      <c r="C272" s="192" t="s">
        <v>118</v>
      </c>
      <c r="D272" s="200">
        <v>1</v>
      </c>
      <c r="E272" s="201"/>
      <c r="F272" s="201"/>
    </row>
    <row r="273" spans="1:6" s="178" customFormat="1" x14ac:dyDescent="0.25">
      <c r="A273" s="167">
        <v>3.12</v>
      </c>
      <c r="B273" s="197" t="s">
        <v>1286</v>
      </c>
      <c r="C273" s="167"/>
      <c r="D273" s="217"/>
      <c r="E273" s="204"/>
      <c r="F273" s="199"/>
    </row>
    <row r="274" spans="1:6" s="183" customFormat="1" x14ac:dyDescent="0.25">
      <c r="A274" s="192" t="s">
        <v>1720</v>
      </c>
      <c r="B274" s="157" t="s">
        <v>1285</v>
      </c>
      <c r="C274" s="192" t="s">
        <v>0</v>
      </c>
      <c r="D274" s="200">
        <v>75.56</v>
      </c>
      <c r="E274" s="201"/>
      <c r="F274" s="201"/>
    </row>
    <row r="275" spans="1:6" s="183" customFormat="1" ht="24" x14ac:dyDescent="0.25">
      <c r="A275" s="192" t="s">
        <v>1721</v>
      </c>
      <c r="B275" s="157" t="s">
        <v>54</v>
      </c>
      <c r="C275" s="192" t="s">
        <v>2</v>
      </c>
      <c r="D275" s="200">
        <v>75.56</v>
      </c>
      <c r="E275" s="201"/>
      <c r="F275" s="201"/>
    </row>
    <row r="276" spans="1:6" s="183" customFormat="1" ht="24" x14ac:dyDescent="0.25">
      <c r="A276" s="192" t="s">
        <v>1722</v>
      </c>
      <c r="B276" s="157" t="s">
        <v>56</v>
      </c>
      <c r="C276" s="192" t="s">
        <v>0</v>
      </c>
      <c r="D276" s="200">
        <v>75.56</v>
      </c>
      <c r="E276" s="201"/>
      <c r="F276" s="201"/>
    </row>
    <row r="277" spans="1:6" s="183" customFormat="1" x14ac:dyDescent="0.25">
      <c r="A277" s="192" t="s">
        <v>1723</v>
      </c>
      <c r="B277" s="157" t="s">
        <v>1264</v>
      </c>
      <c r="C277" s="192" t="s">
        <v>1</v>
      </c>
      <c r="D277" s="200">
        <v>35.299999999999997</v>
      </c>
      <c r="E277" s="201"/>
      <c r="F277" s="201"/>
    </row>
    <row r="278" spans="1:6" s="182" customFormat="1" x14ac:dyDescent="0.25">
      <c r="A278" s="192" t="s">
        <v>1724</v>
      </c>
      <c r="B278" s="157" t="s">
        <v>1288</v>
      </c>
      <c r="C278" s="192" t="s">
        <v>1</v>
      </c>
      <c r="D278" s="200">
        <v>35.299999999999997</v>
      </c>
      <c r="E278" s="201"/>
      <c r="F278" s="201"/>
    </row>
    <row r="279" spans="1:6" s="183" customFormat="1" x14ac:dyDescent="0.25">
      <c r="A279" s="192" t="s">
        <v>1725</v>
      </c>
      <c r="B279" s="157" t="s">
        <v>1289</v>
      </c>
      <c r="C279" s="192" t="s">
        <v>0</v>
      </c>
      <c r="D279" s="200">
        <v>75.56</v>
      </c>
      <c r="E279" s="201"/>
      <c r="F279" s="201"/>
    </row>
    <row r="280" spans="1:6" s="183" customFormat="1" x14ac:dyDescent="0.25">
      <c r="A280" s="192" t="s">
        <v>1726</v>
      </c>
      <c r="B280" s="157" t="s">
        <v>1287</v>
      </c>
      <c r="C280" s="192" t="s">
        <v>0</v>
      </c>
      <c r="D280" s="200">
        <v>75.56</v>
      </c>
      <c r="E280" s="201"/>
      <c r="F280" s="201"/>
    </row>
    <row r="281" spans="1:6" s="183" customFormat="1" x14ac:dyDescent="0.25">
      <c r="A281" s="192" t="s">
        <v>1727</v>
      </c>
      <c r="B281" s="157" t="s">
        <v>1295</v>
      </c>
      <c r="C281" s="192" t="s">
        <v>2</v>
      </c>
      <c r="D281" s="200">
        <v>9</v>
      </c>
      <c r="E281" s="201"/>
      <c r="F281" s="201"/>
    </row>
    <row r="282" spans="1:6" s="183" customFormat="1" x14ac:dyDescent="0.25">
      <c r="A282" s="192" t="s">
        <v>1728</v>
      </c>
      <c r="B282" s="157" t="s">
        <v>1187</v>
      </c>
      <c r="C282" s="192" t="s">
        <v>2</v>
      </c>
      <c r="D282" s="200">
        <v>17</v>
      </c>
      <c r="E282" s="201"/>
      <c r="F282" s="201"/>
    </row>
    <row r="283" spans="1:6" s="183" customFormat="1" x14ac:dyDescent="0.25">
      <c r="A283" s="192" t="s">
        <v>1729</v>
      </c>
      <c r="B283" s="157" t="s">
        <v>1188</v>
      </c>
      <c r="C283" s="192" t="s">
        <v>2</v>
      </c>
      <c r="D283" s="200">
        <v>5</v>
      </c>
      <c r="E283" s="201"/>
      <c r="F283" s="201"/>
    </row>
    <row r="284" spans="1:6" s="183" customFormat="1" x14ac:dyDescent="0.25">
      <c r="A284" s="192" t="s">
        <v>1730</v>
      </c>
      <c r="B284" s="157" t="s">
        <v>1189</v>
      </c>
      <c r="C284" s="192" t="s">
        <v>1</v>
      </c>
      <c r="D284" s="200">
        <v>70.599999999999994</v>
      </c>
      <c r="E284" s="201"/>
      <c r="F284" s="201"/>
    </row>
    <row r="285" spans="1:6" s="183" customFormat="1" x14ac:dyDescent="0.25">
      <c r="A285" s="192" t="s">
        <v>1731</v>
      </c>
      <c r="B285" s="157" t="s">
        <v>1190</v>
      </c>
      <c r="C285" s="192" t="s">
        <v>1</v>
      </c>
      <c r="D285" s="200">
        <v>35.299999999999997</v>
      </c>
      <c r="E285" s="201"/>
      <c r="F285" s="201"/>
    </row>
    <row r="286" spans="1:6" s="183" customFormat="1" x14ac:dyDescent="0.25">
      <c r="A286" s="192" t="s">
        <v>1732</v>
      </c>
      <c r="B286" s="157" t="s">
        <v>1191</v>
      </c>
      <c r="C286" s="192" t="s">
        <v>1</v>
      </c>
      <c r="D286" s="200">
        <v>35.299999999999997</v>
      </c>
      <c r="E286" s="201"/>
      <c r="F286" s="201"/>
    </row>
    <row r="287" spans="1:6" s="182" customFormat="1" ht="72" x14ac:dyDescent="0.25">
      <c r="A287" s="192" t="s">
        <v>1733</v>
      </c>
      <c r="B287" s="157" t="s">
        <v>1290</v>
      </c>
      <c r="C287" s="192" t="s">
        <v>2</v>
      </c>
      <c r="D287" s="200">
        <v>1</v>
      </c>
      <c r="E287" s="201"/>
      <c r="F287" s="201"/>
    </row>
    <row r="288" spans="1:6" s="183" customFormat="1" ht="132" x14ac:dyDescent="0.25">
      <c r="A288" s="192" t="s">
        <v>1734</v>
      </c>
      <c r="B288" s="157" t="s">
        <v>1291</v>
      </c>
      <c r="C288" s="192" t="s">
        <v>1</v>
      </c>
      <c r="D288" s="200">
        <v>8</v>
      </c>
      <c r="E288" s="201"/>
      <c r="F288" s="201"/>
    </row>
    <row r="289" spans="1:6" s="183" customFormat="1" x14ac:dyDescent="0.25">
      <c r="A289" s="192" t="s">
        <v>1735</v>
      </c>
      <c r="B289" s="157" t="s">
        <v>1192</v>
      </c>
      <c r="C289" s="192" t="s">
        <v>2</v>
      </c>
      <c r="D289" s="200">
        <v>16</v>
      </c>
      <c r="E289" s="201"/>
      <c r="F289" s="201"/>
    </row>
    <row r="290" spans="1:6" s="183" customFormat="1" ht="60" x14ac:dyDescent="0.25">
      <c r="A290" s="192" t="s">
        <v>1736</v>
      </c>
      <c r="B290" s="157" t="s">
        <v>1193</v>
      </c>
      <c r="C290" s="192" t="s">
        <v>2</v>
      </c>
      <c r="D290" s="200">
        <v>2</v>
      </c>
      <c r="E290" s="201"/>
      <c r="F290" s="201"/>
    </row>
    <row r="291" spans="1:6" s="183" customFormat="1" ht="48" x14ac:dyDescent="0.25">
      <c r="A291" s="192" t="s">
        <v>1737</v>
      </c>
      <c r="B291" s="157" t="s">
        <v>47</v>
      </c>
      <c r="C291" s="192" t="s">
        <v>2</v>
      </c>
      <c r="D291" s="200">
        <v>2</v>
      </c>
      <c r="E291" s="201"/>
      <c r="F291" s="201"/>
    </row>
    <row r="292" spans="1:6" s="183" customFormat="1" x14ac:dyDescent="0.25">
      <c r="A292" s="192" t="s">
        <v>1738</v>
      </c>
      <c r="B292" s="157" t="s">
        <v>25</v>
      </c>
      <c r="C292" s="192" t="s">
        <v>6</v>
      </c>
      <c r="D292" s="200">
        <v>76.319999999999993</v>
      </c>
      <c r="E292" s="201"/>
      <c r="F292" s="201"/>
    </row>
    <row r="293" spans="1:6" s="183" customFormat="1" x14ac:dyDescent="0.25">
      <c r="A293" s="192" t="s">
        <v>1739</v>
      </c>
      <c r="B293" s="157" t="s">
        <v>1194</v>
      </c>
      <c r="C293" s="192" t="s">
        <v>118</v>
      </c>
      <c r="D293" s="200">
        <v>1</v>
      </c>
      <c r="E293" s="201"/>
      <c r="F293" s="201"/>
    </row>
    <row r="294" spans="1:6" s="178" customFormat="1" x14ac:dyDescent="0.25">
      <c r="A294" s="167">
        <v>3.13</v>
      </c>
      <c r="B294" s="197" t="s">
        <v>1292</v>
      </c>
      <c r="C294" s="167"/>
      <c r="D294" s="217"/>
      <c r="E294" s="204"/>
      <c r="F294" s="199"/>
    </row>
    <row r="295" spans="1:6" s="182" customFormat="1" ht="24" x14ac:dyDescent="0.25">
      <c r="A295" s="192" t="s">
        <v>1740</v>
      </c>
      <c r="B295" s="157" t="s">
        <v>56</v>
      </c>
      <c r="C295" s="192" t="s">
        <v>0</v>
      </c>
      <c r="D295" s="200">
        <v>77.77</v>
      </c>
      <c r="E295" s="201"/>
      <c r="F295" s="201"/>
    </row>
    <row r="296" spans="1:6" s="183" customFormat="1" x14ac:dyDescent="0.25">
      <c r="A296" s="192" t="s">
        <v>1741</v>
      </c>
      <c r="B296" s="157" t="s">
        <v>1296</v>
      </c>
      <c r="C296" s="192" t="s">
        <v>1</v>
      </c>
      <c r="D296" s="200">
        <v>35.700000000000003</v>
      </c>
      <c r="E296" s="201"/>
      <c r="F296" s="201"/>
    </row>
    <row r="297" spans="1:6" s="183" customFormat="1" x14ac:dyDescent="0.25">
      <c r="A297" s="192" t="s">
        <v>1742</v>
      </c>
      <c r="B297" s="157" t="s">
        <v>1288</v>
      </c>
      <c r="C297" s="192" t="s">
        <v>1</v>
      </c>
      <c r="D297" s="200">
        <v>35.700000000000003</v>
      </c>
      <c r="E297" s="201"/>
      <c r="F297" s="201"/>
    </row>
    <row r="298" spans="1:6" s="183" customFormat="1" x14ac:dyDescent="0.25">
      <c r="A298" s="192" t="s">
        <v>1743</v>
      </c>
      <c r="B298" s="157" t="s">
        <v>1289</v>
      </c>
      <c r="C298" s="192" t="s">
        <v>0</v>
      </c>
      <c r="D298" s="200">
        <v>77.77</v>
      </c>
      <c r="E298" s="201"/>
      <c r="F298" s="201"/>
    </row>
    <row r="299" spans="1:6" s="183" customFormat="1" x14ac:dyDescent="0.25">
      <c r="A299" s="192" t="s">
        <v>1744</v>
      </c>
      <c r="B299" s="157" t="s">
        <v>1287</v>
      </c>
      <c r="C299" s="192" t="s">
        <v>0</v>
      </c>
      <c r="D299" s="200">
        <v>77.77</v>
      </c>
      <c r="E299" s="201"/>
      <c r="F299" s="201"/>
    </row>
    <row r="300" spans="1:6" s="183" customFormat="1" ht="24" x14ac:dyDescent="0.25">
      <c r="A300" s="192" t="s">
        <v>1745</v>
      </c>
      <c r="B300" s="157" t="s">
        <v>1293</v>
      </c>
      <c r="C300" s="192" t="s">
        <v>1</v>
      </c>
      <c r="D300" s="200">
        <v>17.850000000000001</v>
      </c>
      <c r="E300" s="201"/>
      <c r="F300" s="201"/>
    </row>
    <row r="301" spans="1:6" s="183" customFormat="1" x14ac:dyDescent="0.25">
      <c r="A301" s="192" t="s">
        <v>1746</v>
      </c>
      <c r="B301" s="157" t="s">
        <v>25</v>
      </c>
      <c r="C301" s="192" t="s">
        <v>6</v>
      </c>
      <c r="D301" s="200">
        <v>84.9</v>
      </c>
      <c r="E301" s="201"/>
      <c r="F301" s="201"/>
    </row>
    <row r="302" spans="1:6" s="183" customFormat="1" x14ac:dyDescent="0.25">
      <c r="A302" s="192" t="s">
        <v>1747</v>
      </c>
      <c r="B302" s="157" t="s">
        <v>1194</v>
      </c>
      <c r="C302" s="192" t="s">
        <v>118</v>
      </c>
      <c r="D302" s="200">
        <v>1</v>
      </c>
      <c r="E302" s="201"/>
      <c r="F302" s="201"/>
    </row>
    <row r="303" spans="1:6" s="178" customFormat="1" x14ac:dyDescent="0.25">
      <c r="A303" s="167">
        <v>3.14</v>
      </c>
      <c r="B303" s="197" t="s">
        <v>1294</v>
      </c>
      <c r="C303" s="167"/>
      <c r="D303" s="217"/>
      <c r="E303" s="204"/>
      <c r="F303" s="199"/>
    </row>
    <row r="304" spans="1:6" s="183" customFormat="1" ht="24" x14ac:dyDescent="0.25">
      <c r="A304" s="192" t="s">
        <v>1748</v>
      </c>
      <c r="B304" s="157" t="s">
        <v>56</v>
      </c>
      <c r="C304" s="192" t="s">
        <v>0</v>
      </c>
      <c r="D304" s="200">
        <v>82.4</v>
      </c>
      <c r="E304" s="201"/>
      <c r="F304" s="201"/>
    </row>
    <row r="305" spans="1:6" s="183" customFormat="1" x14ac:dyDescent="0.25">
      <c r="A305" s="192" t="s">
        <v>1749</v>
      </c>
      <c r="B305" s="157" t="s">
        <v>53</v>
      </c>
      <c r="C305" s="192" t="s">
        <v>0</v>
      </c>
      <c r="D305" s="200">
        <v>82.4</v>
      </c>
      <c r="E305" s="201"/>
      <c r="F305" s="201"/>
    </row>
    <row r="306" spans="1:6" s="183" customFormat="1" ht="36" x14ac:dyDescent="0.25">
      <c r="A306" s="192" t="s">
        <v>1750</v>
      </c>
      <c r="B306" s="157" t="s">
        <v>1265</v>
      </c>
      <c r="C306" s="192" t="s">
        <v>0</v>
      </c>
      <c r="D306" s="200">
        <v>82.4</v>
      </c>
      <c r="E306" s="201"/>
      <c r="F306" s="201"/>
    </row>
    <row r="307" spans="1:6" s="183" customFormat="1" x14ac:dyDescent="0.25">
      <c r="A307" s="192" t="s">
        <v>1751</v>
      </c>
      <c r="B307" s="157" t="s">
        <v>1187</v>
      </c>
      <c r="C307" s="192" t="s">
        <v>2</v>
      </c>
      <c r="D307" s="200">
        <v>20</v>
      </c>
      <c r="E307" s="201"/>
      <c r="F307" s="201"/>
    </row>
    <row r="308" spans="1:6" s="183" customFormat="1" x14ac:dyDescent="0.25">
      <c r="A308" s="192" t="s">
        <v>1752</v>
      </c>
      <c r="B308" s="157" t="s">
        <v>1189</v>
      </c>
      <c r="C308" s="192" t="s">
        <v>1</v>
      </c>
      <c r="D308" s="200">
        <v>73.2</v>
      </c>
      <c r="E308" s="201"/>
      <c r="F308" s="201"/>
    </row>
    <row r="309" spans="1:6" s="183" customFormat="1" x14ac:dyDescent="0.25">
      <c r="A309" s="192" t="s">
        <v>1753</v>
      </c>
      <c r="B309" s="157" t="s">
        <v>1190</v>
      </c>
      <c r="C309" s="192" t="s">
        <v>1</v>
      </c>
      <c r="D309" s="200">
        <v>36.6</v>
      </c>
      <c r="E309" s="201"/>
      <c r="F309" s="201"/>
    </row>
    <row r="310" spans="1:6" s="183" customFormat="1" x14ac:dyDescent="0.25">
      <c r="A310" s="192" t="s">
        <v>1754</v>
      </c>
      <c r="B310" s="157" t="s">
        <v>1191</v>
      </c>
      <c r="C310" s="192" t="s">
        <v>1</v>
      </c>
      <c r="D310" s="200">
        <v>36.6</v>
      </c>
      <c r="E310" s="201"/>
      <c r="F310" s="201"/>
    </row>
    <row r="311" spans="1:6" s="183" customFormat="1" x14ac:dyDescent="0.25">
      <c r="A311" s="192" t="s">
        <v>1755</v>
      </c>
      <c r="B311" s="157" t="s">
        <v>1297</v>
      </c>
      <c r="C311" s="192" t="s">
        <v>2</v>
      </c>
      <c r="D311" s="200">
        <v>20</v>
      </c>
      <c r="E311" s="201"/>
      <c r="F311" s="201"/>
    </row>
    <row r="312" spans="1:6" s="183" customFormat="1" x14ac:dyDescent="0.25">
      <c r="A312" s="192" t="s">
        <v>1756</v>
      </c>
      <c r="B312" s="157" t="s">
        <v>1298</v>
      </c>
      <c r="C312" s="192" t="s">
        <v>6</v>
      </c>
      <c r="D312" s="200">
        <v>176.38</v>
      </c>
      <c r="E312" s="201"/>
      <c r="F312" s="201"/>
    </row>
    <row r="313" spans="1:6" s="182" customFormat="1" x14ac:dyDescent="0.25">
      <c r="A313" s="192" t="s">
        <v>1757</v>
      </c>
      <c r="B313" s="157" t="s">
        <v>1194</v>
      </c>
      <c r="C313" s="192" t="s">
        <v>118</v>
      </c>
      <c r="D313" s="200">
        <v>1</v>
      </c>
      <c r="E313" s="201"/>
      <c r="F313" s="201"/>
    </row>
    <row r="314" spans="1:6" s="178" customFormat="1" x14ac:dyDescent="0.25">
      <c r="A314" s="167" t="s">
        <v>1758</v>
      </c>
      <c r="B314" s="197" t="s">
        <v>1286</v>
      </c>
      <c r="C314" s="167"/>
      <c r="D314" s="217"/>
      <c r="E314" s="204"/>
      <c r="F314" s="199"/>
    </row>
    <row r="315" spans="1:6" s="183" customFormat="1" ht="24" x14ac:dyDescent="0.25">
      <c r="A315" s="192" t="s">
        <v>2328</v>
      </c>
      <c r="B315" s="157" t="s">
        <v>56</v>
      </c>
      <c r="C315" s="192" t="s">
        <v>0</v>
      </c>
      <c r="D315" s="200">
        <v>54.72</v>
      </c>
      <c r="E315" s="201"/>
      <c r="F315" s="201"/>
    </row>
    <row r="316" spans="1:6" s="183" customFormat="1" x14ac:dyDescent="0.25">
      <c r="A316" s="192" t="s">
        <v>2329</v>
      </c>
      <c r="B316" s="157" t="s">
        <v>53</v>
      </c>
      <c r="C316" s="192" t="s">
        <v>0</v>
      </c>
      <c r="D316" s="200">
        <v>54.72</v>
      </c>
      <c r="E316" s="201"/>
      <c r="F316" s="201"/>
    </row>
    <row r="317" spans="1:6" s="183" customFormat="1" ht="36" x14ac:dyDescent="0.25">
      <c r="A317" s="192" t="s">
        <v>2330</v>
      </c>
      <c r="B317" s="157" t="s">
        <v>1265</v>
      </c>
      <c r="C317" s="192" t="s">
        <v>0</v>
      </c>
      <c r="D317" s="200">
        <v>54.72</v>
      </c>
      <c r="E317" s="201"/>
      <c r="F317" s="201"/>
    </row>
    <row r="318" spans="1:6" s="183" customFormat="1" x14ac:dyDescent="0.25">
      <c r="A318" s="192" t="s">
        <v>2331</v>
      </c>
      <c r="B318" s="157" t="s">
        <v>1295</v>
      </c>
      <c r="C318" s="192" t="s">
        <v>2</v>
      </c>
      <c r="D318" s="200">
        <v>6</v>
      </c>
      <c r="E318" s="201"/>
      <c r="F318" s="201"/>
    </row>
    <row r="319" spans="1:6" s="183" customFormat="1" x14ac:dyDescent="0.25">
      <c r="A319" s="192" t="s">
        <v>2332</v>
      </c>
      <c r="B319" s="157" t="s">
        <v>1187</v>
      </c>
      <c r="C319" s="192" t="s">
        <v>2</v>
      </c>
      <c r="D319" s="200">
        <v>16</v>
      </c>
      <c r="E319" s="201"/>
      <c r="F319" s="201"/>
    </row>
    <row r="320" spans="1:6" s="183" customFormat="1" x14ac:dyDescent="0.25">
      <c r="A320" s="192" t="s">
        <v>2333</v>
      </c>
      <c r="B320" s="157" t="s">
        <v>1189</v>
      </c>
      <c r="C320" s="192" t="s">
        <v>1</v>
      </c>
      <c r="D320" s="200">
        <v>59.2</v>
      </c>
      <c r="E320" s="201"/>
      <c r="F320" s="201"/>
    </row>
    <row r="321" spans="1:6" s="183" customFormat="1" x14ac:dyDescent="0.25">
      <c r="A321" s="192" t="s">
        <v>2334</v>
      </c>
      <c r="B321" s="157" t="s">
        <v>1190</v>
      </c>
      <c r="C321" s="192" t="s">
        <v>1</v>
      </c>
      <c r="D321" s="200">
        <v>29.6</v>
      </c>
      <c r="E321" s="201"/>
      <c r="F321" s="201"/>
    </row>
    <row r="322" spans="1:6" s="183" customFormat="1" x14ac:dyDescent="0.25">
      <c r="A322" s="192" t="s">
        <v>2335</v>
      </c>
      <c r="B322" s="157" t="s">
        <v>1191</v>
      </c>
      <c r="C322" s="192" t="s">
        <v>1</v>
      </c>
      <c r="D322" s="200">
        <v>29.6</v>
      </c>
      <c r="E322" s="201"/>
      <c r="F322" s="201"/>
    </row>
    <row r="323" spans="1:6" s="183" customFormat="1" x14ac:dyDescent="0.25">
      <c r="A323" s="192" t="s">
        <v>2336</v>
      </c>
      <c r="B323" s="157" t="s">
        <v>1299</v>
      </c>
      <c r="C323" s="192" t="s">
        <v>2</v>
      </c>
      <c r="D323" s="200">
        <v>16</v>
      </c>
      <c r="E323" s="201"/>
      <c r="F323" s="201"/>
    </row>
    <row r="324" spans="1:6" s="182" customFormat="1" ht="60" x14ac:dyDescent="0.25">
      <c r="A324" s="192" t="s">
        <v>2337</v>
      </c>
      <c r="B324" s="157" t="s">
        <v>1193</v>
      </c>
      <c r="C324" s="192" t="s">
        <v>2</v>
      </c>
      <c r="D324" s="200">
        <v>6</v>
      </c>
      <c r="E324" s="201"/>
      <c r="F324" s="201"/>
    </row>
    <row r="325" spans="1:6" s="183" customFormat="1" ht="48" x14ac:dyDescent="0.25">
      <c r="A325" s="192" t="s">
        <v>2338</v>
      </c>
      <c r="B325" s="157" t="s">
        <v>47</v>
      </c>
      <c r="C325" s="192" t="s">
        <v>2</v>
      </c>
      <c r="D325" s="200">
        <v>6</v>
      </c>
      <c r="E325" s="201"/>
      <c r="F325" s="201"/>
    </row>
    <row r="326" spans="1:6" s="183" customFormat="1" x14ac:dyDescent="0.25">
      <c r="A326" s="192" t="s">
        <v>2339</v>
      </c>
      <c r="B326" s="157" t="s">
        <v>1298</v>
      </c>
      <c r="C326" s="192" t="s">
        <v>6</v>
      </c>
      <c r="D326" s="200">
        <v>131.88999999999999</v>
      </c>
      <c r="E326" s="201"/>
      <c r="F326" s="201"/>
    </row>
    <row r="327" spans="1:6" s="183" customFormat="1" x14ac:dyDescent="0.25">
      <c r="A327" s="192" t="s">
        <v>2340</v>
      </c>
      <c r="B327" s="157" t="s">
        <v>1194</v>
      </c>
      <c r="C327" s="192" t="s">
        <v>118</v>
      </c>
      <c r="D327" s="200">
        <v>1</v>
      </c>
      <c r="E327" s="201"/>
      <c r="F327" s="201"/>
    </row>
    <row r="328" spans="1:6" s="183" customFormat="1" x14ac:dyDescent="0.25">
      <c r="A328" s="196"/>
      <c r="B328" s="159" t="s">
        <v>1225</v>
      </c>
      <c r="C328" s="190"/>
      <c r="D328" s="209"/>
      <c r="E328" s="207"/>
      <c r="F328" s="207"/>
    </row>
    <row r="329" spans="1:6" s="178" customFormat="1" ht="36" x14ac:dyDescent="0.25">
      <c r="A329" s="191">
        <v>4</v>
      </c>
      <c r="B329" s="173" t="s">
        <v>2326</v>
      </c>
      <c r="C329" s="174"/>
      <c r="D329" s="175"/>
      <c r="E329" s="176"/>
      <c r="F329" s="177"/>
    </row>
    <row r="330" spans="1:6" s="178" customFormat="1" x14ac:dyDescent="0.25">
      <c r="A330" s="167" t="s">
        <v>2327</v>
      </c>
      <c r="B330" s="197" t="s">
        <v>1256</v>
      </c>
      <c r="C330" s="167"/>
      <c r="D330" s="217"/>
      <c r="E330" s="204"/>
      <c r="F330" s="199"/>
    </row>
    <row r="331" spans="1:6" s="183" customFormat="1" ht="24" x14ac:dyDescent="0.25">
      <c r="A331" s="192" t="s">
        <v>1759</v>
      </c>
      <c r="B331" s="157" t="s">
        <v>1257</v>
      </c>
      <c r="C331" s="192" t="s">
        <v>2</v>
      </c>
      <c r="D331" s="200">
        <v>350</v>
      </c>
      <c r="E331" s="201"/>
      <c r="F331" s="201"/>
    </row>
    <row r="332" spans="1:6" s="183" customFormat="1" ht="24" x14ac:dyDescent="0.25">
      <c r="A332" s="192" t="s">
        <v>1760</v>
      </c>
      <c r="B332" s="210" t="s">
        <v>1258</v>
      </c>
      <c r="C332" s="192" t="s">
        <v>2</v>
      </c>
      <c r="D332" s="206">
        <v>200</v>
      </c>
      <c r="E332" s="201"/>
      <c r="F332" s="201"/>
    </row>
    <row r="333" spans="1:6" s="183" customFormat="1" ht="24" x14ac:dyDescent="0.25">
      <c r="A333" s="192" t="s">
        <v>1761</v>
      </c>
      <c r="B333" s="211" t="s">
        <v>1259</v>
      </c>
      <c r="C333" s="192" t="s">
        <v>2</v>
      </c>
      <c r="D333" s="206">
        <v>200</v>
      </c>
      <c r="E333" s="201"/>
      <c r="F333" s="201"/>
    </row>
    <row r="334" spans="1:6" s="178" customFormat="1" x14ac:dyDescent="0.25">
      <c r="A334" s="167">
        <v>4.2</v>
      </c>
      <c r="B334" s="197" t="s">
        <v>1097</v>
      </c>
      <c r="C334" s="167"/>
      <c r="D334" s="217"/>
      <c r="E334" s="204"/>
      <c r="F334" s="199"/>
    </row>
    <row r="335" spans="1:6" s="183" customFormat="1" ht="36" x14ac:dyDescent="0.25">
      <c r="A335" s="192" t="s">
        <v>1762</v>
      </c>
      <c r="B335" s="211" t="s">
        <v>1352</v>
      </c>
      <c r="C335" s="192" t="s">
        <v>0</v>
      </c>
      <c r="D335" s="200">
        <v>2668</v>
      </c>
      <c r="E335" s="201"/>
      <c r="F335" s="201"/>
    </row>
    <row r="336" spans="1:6" s="183" customFormat="1" ht="36" x14ac:dyDescent="0.25">
      <c r="A336" s="192" t="s">
        <v>1763</v>
      </c>
      <c r="B336" s="211" t="s">
        <v>1353</v>
      </c>
      <c r="C336" s="192" t="s">
        <v>1</v>
      </c>
      <c r="D336" s="200">
        <v>320</v>
      </c>
      <c r="E336" s="201"/>
      <c r="F336" s="201"/>
    </row>
    <row r="337" spans="1:6" s="182" customFormat="1" ht="36" x14ac:dyDescent="0.25">
      <c r="A337" s="192" t="s">
        <v>1764</v>
      </c>
      <c r="B337" s="211" t="s">
        <v>1354</v>
      </c>
      <c r="C337" s="192" t="s">
        <v>0</v>
      </c>
      <c r="D337" s="200">
        <v>2668</v>
      </c>
      <c r="E337" s="201"/>
      <c r="F337" s="201"/>
    </row>
    <row r="338" spans="1:6" s="183" customFormat="1" ht="24" x14ac:dyDescent="0.25">
      <c r="A338" s="192" t="s">
        <v>1765</v>
      </c>
      <c r="B338" s="211" t="s">
        <v>1355</v>
      </c>
      <c r="C338" s="192" t="s">
        <v>0</v>
      </c>
      <c r="D338" s="200">
        <v>532</v>
      </c>
      <c r="E338" s="201"/>
      <c r="F338" s="201"/>
    </row>
    <row r="339" spans="1:6" s="183" customFormat="1" ht="24" x14ac:dyDescent="0.25">
      <c r="A339" s="192" t="s">
        <v>1766</v>
      </c>
      <c r="B339" s="211" t="s">
        <v>1356</v>
      </c>
      <c r="C339" s="192" t="s">
        <v>1</v>
      </c>
      <c r="D339" s="200">
        <v>12960</v>
      </c>
      <c r="E339" s="201"/>
      <c r="F339" s="201"/>
    </row>
    <row r="340" spans="1:6" s="183" customFormat="1" x14ac:dyDescent="0.25">
      <c r="A340" s="238"/>
      <c r="B340" s="159" t="s">
        <v>1225</v>
      </c>
      <c r="C340" s="190"/>
      <c r="D340" s="190"/>
      <c r="E340" s="207"/>
      <c r="F340" s="207"/>
    </row>
    <row r="341" spans="1:6" s="178" customFormat="1" ht="36" x14ac:dyDescent="0.25">
      <c r="A341" s="191">
        <v>5</v>
      </c>
      <c r="B341" s="173" t="s">
        <v>2341</v>
      </c>
      <c r="C341" s="174"/>
      <c r="D341" s="175"/>
      <c r="E341" s="176"/>
      <c r="F341" s="177"/>
    </row>
    <row r="342" spans="1:6" s="178" customFormat="1" x14ac:dyDescent="0.25">
      <c r="A342" s="167"/>
      <c r="B342" s="197" t="s">
        <v>2325</v>
      </c>
      <c r="C342" s="167"/>
      <c r="D342" s="217"/>
      <c r="E342" s="204"/>
      <c r="F342" s="199"/>
    </row>
    <row r="343" spans="1:6" s="178" customFormat="1" x14ac:dyDescent="0.25">
      <c r="A343" s="167">
        <v>5.0999999999999996</v>
      </c>
      <c r="B343" s="197" t="s">
        <v>62</v>
      </c>
      <c r="C343" s="167"/>
      <c r="D343" s="217"/>
      <c r="E343" s="204"/>
      <c r="F343" s="199"/>
    </row>
    <row r="344" spans="1:6" s="183" customFormat="1" ht="24" x14ac:dyDescent="0.25">
      <c r="A344" s="192" t="s">
        <v>1767</v>
      </c>
      <c r="B344" s="157" t="s">
        <v>1312</v>
      </c>
      <c r="C344" s="192" t="s">
        <v>0</v>
      </c>
      <c r="D344" s="200">
        <v>400</v>
      </c>
      <c r="E344" s="201"/>
      <c r="F344" s="201"/>
    </row>
    <row r="345" spans="1:6" s="183" customFormat="1" ht="24" x14ac:dyDescent="0.25">
      <c r="A345" s="192" t="s">
        <v>1768</v>
      </c>
      <c r="B345" s="157" t="s">
        <v>1106</v>
      </c>
      <c r="C345" s="192" t="s">
        <v>118</v>
      </c>
      <c r="D345" s="200">
        <v>1</v>
      </c>
      <c r="E345" s="201"/>
      <c r="F345" s="201"/>
    </row>
    <row r="346" spans="1:6" s="182" customFormat="1" ht="24" x14ac:dyDescent="0.25">
      <c r="A346" s="192" t="s">
        <v>1769</v>
      </c>
      <c r="B346" s="157" t="s">
        <v>1344</v>
      </c>
      <c r="C346" s="192" t="s">
        <v>2</v>
      </c>
      <c r="D346" s="200">
        <v>299</v>
      </c>
      <c r="E346" s="201"/>
      <c r="F346" s="201"/>
    </row>
    <row r="347" spans="1:6" s="183" customFormat="1" ht="24" x14ac:dyDescent="0.25">
      <c r="A347" s="192" t="s">
        <v>1770</v>
      </c>
      <c r="B347" s="157" t="s">
        <v>1345</v>
      </c>
      <c r="C347" s="192" t="s">
        <v>2</v>
      </c>
      <c r="D347" s="200">
        <v>20</v>
      </c>
      <c r="E347" s="201"/>
      <c r="F347" s="201"/>
    </row>
    <row r="348" spans="1:6" s="182" customFormat="1" ht="36" x14ac:dyDescent="0.25">
      <c r="A348" s="192" t="s">
        <v>1771</v>
      </c>
      <c r="B348" s="157" t="s">
        <v>1313</v>
      </c>
      <c r="C348" s="192" t="s">
        <v>1</v>
      </c>
      <c r="D348" s="200">
        <v>40</v>
      </c>
      <c r="E348" s="201"/>
      <c r="F348" s="201"/>
    </row>
    <row r="349" spans="1:6" s="183" customFormat="1" ht="36" x14ac:dyDescent="0.25">
      <c r="A349" s="192" t="s">
        <v>1772</v>
      </c>
      <c r="B349" s="157" t="s">
        <v>1392</v>
      </c>
      <c r="C349" s="192" t="s">
        <v>0</v>
      </c>
      <c r="D349" s="200">
        <v>667.44</v>
      </c>
      <c r="E349" s="201"/>
      <c r="F349" s="201"/>
    </row>
    <row r="350" spans="1:6" s="178" customFormat="1" x14ac:dyDescent="0.25">
      <c r="A350" s="167">
        <v>5.2</v>
      </c>
      <c r="B350" s="197" t="s">
        <v>63</v>
      </c>
      <c r="C350" s="167"/>
      <c r="D350" s="217"/>
      <c r="E350" s="204"/>
      <c r="F350" s="199"/>
    </row>
    <row r="351" spans="1:6" s="178" customFormat="1" ht="24" x14ac:dyDescent="0.25">
      <c r="A351" s="192" t="s">
        <v>1773</v>
      </c>
      <c r="B351" s="157" t="s">
        <v>28</v>
      </c>
      <c r="C351" s="192" t="s">
        <v>0</v>
      </c>
      <c r="D351" s="200">
        <v>54.1</v>
      </c>
      <c r="E351" s="201"/>
      <c r="F351" s="201"/>
    </row>
    <row r="352" spans="1:6" s="178" customFormat="1" ht="24" x14ac:dyDescent="0.25">
      <c r="A352" s="192" t="s">
        <v>1774</v>
      </c>
      <c r="B352" s="157" t="s">
        <v>26</v>
      </c>
      <c r="C352" s="192" t="s">
        <v>1</v>
      </c>
      <c r="D352" s="200">
        <v>4.6500000000000004</v>
      </c>
      <c r="E352" s="201"/>
      <c r="F352" s="201"/>
    </row>
    <row r="353" spans="1:6" s="178" customFormat="1" ht="36" x14ac:dyDescent="0.25">
      <c r="A353" s="192" t="s">
        <v>1775</v>
      </c>
      <c r="B353" s="157" t="s">
        <v>27</v>
      </c>
      <c r="C353" s="192" t="s">
        <v>1</v>
      </c>
      <c r="D353" s="200">
        <v>4.6500000000000004</v>
      </c>
      <c r="E353" s="201"/>
      <c r="F353" s="201"/>
    </row>
    <row r="354" spans="1:6" s="183" customFormat="1" ht="24" x14ac:dyDescent="0.25">
      <c r="A354" s="192" t="s">
        <v>1776</v>
      </c>
      <c r="B354" s="157" t="s">
        <v>1301</v>
      </c>
      <c r="C354" s="192" t="s">
        <v>1</v>
      </c>
      <c r="D354" s="200">
        <v>21.85</v>
      </c>
      <c r="E354" s="201"/>
      <c r="F354" s="201"/>
    </row>
    <row r="355" spans="1:6" s="183" customFormat="1" ht="24" x14ac:dyDescent="0.25">
      <c r="A355" s="192" t="s">
        <v>1777</v>
      </c>
      <c r="B355" s="157" t="s">
        <v>1300</v>
      </c>
      <c r="C355" s="192" t="s">
        <v>0</v>
      </c>
      <c r="D355" s="200">
        <v>98.910000000000011</v>
      </c>
      <c r="E355" s="201"/>
      <c r="F355" s="201"/>
    </row>
    <row r="356" spans="1:6" s="183" customFormat="1" ht="24" x14ac:dyDescent="0.25">
      <c r="A356" s="192" t="s">
        <v>1778</v>
      </c>
      <c r="B356" s="157" t="s">
        <v>29</v>
      </c>
      <c r="C356" s="192" t="s">
        <v>0</v>
      </c>
      <c r="D356" s="200">
        <v>486.62</v>
      </c>
      <c r="E356" s="201"/>
      <c r="F356" s="201"/>
    </row>
    <row r="357" spans="1:6" s="178" customFormat="1" x14ac:dyDescent="0.25">
      <c r="A357" s="167">
        <v>5.3</v>
      </c>
      <c r="B357" s="197" t="s">
        <v>67</v>
      </c>
      <c r="C357" s="167"/>
      <c r="D357" s="217"/>
      <c r="E357" s="204"/>
      <c r="F357" s="199"/>
    </row>
    <row r="358" spans="1:6" s="183" customFormat="1" ht="24" x14ac:dyDescent="0.25">
      <c r="A358" s="192" t="s">
        <v>1779</v>
      </c>
      <c r="B358" s="157" t="s">
        <v>1389</v>
      </c>
      <c r="C358" s="192" t="s">
        <v>0</v>
      </c>
      <c r="D358" s="200">
        <v>82.52</v>
      </c>
      <c r="E358" s="201"/>
      <c r="F358" s="201"/>
    </row>
    <row r="359" spans="1:6" s="183" customFormat="1" ht="24" x14ac:dyDescent="0.25">
      <c r="A359" s="192" t="s">
        <v>1780</v>
      </c>
      <c r="B359" s="157" t="s">
        <v>54</v>
      </c>
      <c r="C359" s="192" t="str">
        <f>+C358</f>
        <v>m2</v>
      </c>
      <c r="D359" s="200">
        <v>82.52</v>
      </c>
      <c r="E359" s="201"/>
      <c r="F359" s="201"/>
    </row>
    <row r="360" spans="1:6" s="183" customFormat="1" ht="48" x14ac:dyDescent="0.25">
      <c r="A360" s="192" t="s">
        <v>1781</v>
      </c>
      <c r="B360" s="157" t="s">
        <v>47</v>
      </c>
      <c r="C360" s="192" t="s">
        <v>2</v>
      </c>
      <c r="D360" s="200">
        <v>12</v>
      </c>
      <c r="E360" s="201"/>
      <c r="F360" s="201"/>
    </row>
    <row r="361" spans="1:6" s="182" customFormat="1" ht="36" x14ac:dyDescent="0.25">
      <c r="A361" s="192" t="s">
        <v>1782</v>
      </c>
      <c r="B361" s="157" t="s">
        <v>1391</v>
      </c>
      <c r="C361" s="192" t="s">
        <v>1</v>
      </c>
      <c r="D361" s="200">
        <v>20</v>
      </c>
      <c r="E361" s="201"/>
      <c r="F361" s="201"/>
    </row>
    <row r="362" spans="1:6" s="183" customFormat="1" ht="24" x14ac:dyDescent="0.25">
      <c r="A362" s="192" t="s">
        <v>1783</v>
      </c>
      <c r="B362" s="157" t="s">
        <v>1390</v>
      </c>
      <c r="C362" s="192" t="s">
        <v>0</v>
      </c>
      <c r="D362" s="200">
        <v>99.34</v>
      </c>
      <c r="E362" s="201"/>
      <c r="F362" s="201"/>
    </row>
    <row r="363" spans="1:6" s="178" customFormat="1" x14ac:dyDescent="0.25">
      <c r="A363" s="167">
        <v>5.4</v>
      </c>
      <c r="B363" s="197" t="s">
        <v>68</v>
      </c>
      <c r="C363" s="167"/>
      <c r="D363" s="217"/>
      <c r="E363" s="204"/>
      <c r="F363" s="199"/>
    </row>
    <row r="364" spans="1:6" s="183" customFormat="1" ht="24" x14ac:dyDescent="0.25">
      <c r="A364" s="192" t="s">
        <v>1784</v>
      </c>
      <c r="B364" s="157" t="s">
        <v>1389</v>
      </c>
      <c r="C364" s="192" t="s">
        <v>0</v>
      </c>
      <c r="D364" s="200">
        <v>69.150000000000006</v>
      </c>
      <c r="E364" s="201"/>
      <c r="F364" s="201"/>
    </row>
    <row r="365" spans="1:6" s="183" customFormat="1" ht="24" x14ac:dyDescent="0.25">
      <c r="A365" s="192" t="s">
        <v>1785</v>
      </c>
      <c r="B365" s="157" t="s">
        <v>54</v>
      </c>
      <c r="C365" s="192" t="str">
        <f>+C364</f>
        <v>m2</v>
      </c>
      <c r="D365" s="200">
        <v>69.150000000000006</v>
      </c>
      <c r="E365" s="201"/>
      <c r="F365" s="201"/>
    </row>
    <row r="366" spans="1:6" s="182" customFormat="1" ht="48" x14ac:dyDescent="0.25">
      <c r="A366" s="192" t="s">
        <v>1786</v>
      </c>
      <c r="B366" s="157" t="s">
        <v>47</v>
      </c>
      <c r="C366" s="192" t="s">
        <v>2</v>
      </c>
      <c r="D366" s="200">
        <v>12</v>
      </c>
      <c r="E366" s="201"/>
      <c r="F366" s="201"/>
    </row>
    <row r="367" spans="1:6" s="183" customFormat="1" ht="36" x14ac:dyDescent="0.25">
      <c r="A367" s="192" t="s">
        <v>1787</v>
      </c>
      <c r="B367" s="157" t="s">
        <v>1391</v>
      </c>
      <c r="C367" s="192" t="s">
        <v>1</v>
      </c>
      <c r="D367" s="200">
        <v>20</v>
      </c>
      <c r="E367" s="201"/>
      <c r="F367" s="201"/>
    </row>
    <row r="368" spans="1:6" s="183" customFormat="1" ht="24" x14ac:dyDescent="0.25">
      <c r="A368" s="192" t="s">
        <v>1788</v>
      </c>
      <c r="B368" s="157" t="s">
        <v>1390</v>
      </c>
      <c r="C368" s="222" t="s">
        <v>0</v>
      </c>
      <c r="D368" s="212">
        <v>89.52</v>
      </c>
      <c r="E368" s="213"/>
      <c r="F368" s="201"/>
    </row>
    <row r="369" spans="1:8" s="178" customFormat="1" x14ac:dyDescent="0.25">
      <c r="A369" s="167"/>
      <c r="B369" s="197" t="s">
        <v>2342</v>
      </c>
      <c r="C369" s="167"/>
      <c r="D369" s="217"/>
      <c r="E369" s="204"/>
      <c r="F369" s="199"/>
    </row>
    <row r="370" spans="1:8" s="178" customFormat="1" x14ac:dyDescent="0.25">
      <c r="A370" s="167">
        <v>5.5</v>
      </c>
      <c r="B370" s="197" t="s">
        <v>1218</v>
      </c>
      <c r="C370" s="167"/>
      <c r="D370" s="217"/>
      <c r="E370" s="204"/>
      <c r="F370" s="199"/>
    </row>
    <row r="371" spans="1:8" s="183" customFormat="1" ht="24" x14ac:dyDescent="0.25">
      <c r="A371" s="192" t="s">
        <v>1789</v>
      </c>
      <c r="B371" s="157" t="s">
        <v>1304</v>
      </c>
      <c r="C371" s="192" t="s">
        <v>7</v>
      </c>
      <c r="D371" s="200">
        <v>1.8</v>
      </c>
      <c r="E371" s="201"/>
      <c r="F371" s="201"/>
    </row>
    <row r="372" spans="1:8" s="183" customFormat="1" ht="24" x14ac:dyDescent="0.25">
      <c r="A372" s="192" t="s">
        <v>1790</v>
      </c>
      <c r="B372" s="157" t="s">
        <v>1306</v>
      </c>
      <c r="C372" s="192" t="s">
        <v>7</v>
      </c>
      <c r="D372" s="200">
        <v>0.4</v>
      </c>
      <c r="E372" s="201"/>
      <c r="F372" s="201"/>
    </row>
    <row r="373" spans="1:8" s="182" customFormat="1" ht="24" x14ac:dyDescent="0.25">
      <c r="A373" s="192" t="s">
        <v>1791</v>
      </c>
      <c r="B373" s="157" t="s">
        <v>1305</v>
      </c>
      <c r="C373" s="192" t="s">
        <v>7</v>
      </c>
      <c r="D373" s="200">
        <v>1.4</v>
      </c>
      <c r="E373" s="201"/>
      <c r="F373" s="201"/>
    </row>
    <row r="374" spans="1:8" s="183" customFormat="1" ht="24" x14ac:dyDescent="0.25">
      <c r="A374" s="192" t="s">
        <v>1792</v>
      </c>
      <c r="B374" s="157" t="s">
        <v>1307</v>
      </c>
      <c r="C374" s="192" t="s">
        <v>0</v>
      </c>
      <c r="D374" s="200">
        <v>16</v>
      </c>
      <c r="E374" s="201"/>
      <c r="F374" s="201"/>
    </row>
    <row r="375" spans="1:8" s="183" customFormat="1" ht="72" x14ac:dyDescent="0.25">
      <c r="A375" s="192" t="s">
        <v>1793</v>
      </c>
      <c r="B375" s="157" t="s">
        <v>1317</v>
      </c>
      <c r="C375" s="192" t="s">
        <v>2</v>
      </c>
      <c r="D375" s="200">
        <v>3</v>
      </c>
      <c r="E375" s="201"/>
      <c r="F375" s="201"/>
    </row>
    <row r="376" spans="1:8" s="183" customFormat="1" ht="72" x14ac:dyDescent="0.25">
      <c r="A376" s="192" t="s">
        <v>1794</v>
      </c>
      <c r="B376" s="157" t="s">
        <v>1319</v>
      </c>
      <c r="C376" s="192" t="s">
        <v>2</v>
      </c>
      <c r="D376" s="200">
        <v>5</v>
      </c>
      <c r="E376" s="201"/>
      <c r="F376" s="201"/>
    </row>
    <row r="377" spans="1:8" s="183" customFormat="1" ht="72" x14ac:dyDescent="0.25">
      <c r="A377" s="192" t="s">
        <v>1795</v>
      </c>
      <c r="B377" s="157" t="s">
        <v>1320</v>
      </c>
      <c r="C377" s="192" t="s">
        <v>2</v>
      </c>
      <c r="D377" s="200">
        <v>6</v>
      </c>
      <c r="E377" s="201"/>
      <c r="F377" s="201"/>
    </row>
    <row r="378" spans="1:8" s="178" customFormat="1" ht="72" x14ac:dyDescent="0.25">
      <c r="A378" s="192" t="s">
        <v>1796</v>
      </c>
      <c r="B378" s="157" t="s">
        <v>1321</v>
      </c>
      <c r="C378" s="192" t="s">
        <v>2</v>
      </c>
      <c r="D378" s="200">
        <v>1</v>
      </c>
      <c r="E378" s="201"/>
      <c r="F378" s="201"/>
      <c r="H378" s="180"/>
    </row>
    <row r="379" spans="1:8" s="178" customFormat="1" ht="72" x14ac:dyDescent="0.25">
      <c r="A379" s="192" t="s">
        <v>1797</v>
      </c>
      <c r="B379" s="157" t="s">
        <v>1318</v>
      </c>
      <c r="C379" s="192" t="s">
        <v>2</v>
      </c>
      <c r="D379" s="200">
        <v>2</v>
      </c>
      <c r="E379" s="201"/>
      <c r="F379" s="201"/>
    </row>
    <row r="380" spans="1:8" s="178" customFormat="1" ht="36" x14ac:dyDescent="0.25">
      <c r="A380" s="192" t="s">
        <v>1798</v>
      </c>
      <c r="B380" s="157" t="s">
        <v>1325</v>
      </c>
      <c r="C380" s="192" t="s">
        <v>0</v>
      </c>
      <c r="D380" s="200">
        <v>660</v>
      </c>
      <c r="E380" s="201"/>
      <c r="F380" s="201"/>
    </row>
    <row r="381" spans="1:8" s="178" customFormat="1" ht="36" x14ac:dyDescent="0.25">
      <c r="A381" s="192" t="s">
        <v>1799</v>
      </c>
      <c r="B381" s="157" t="s">
        <v>1326</v>
      </c>
      <c r="C381" s="192" t="s">
        <v>0</v>
      </c>
      <c r="D381" s="200">
        <v>282.52999999999997</v>
      </c>
      <c r="E381" s="201"/>
      <c r="F381" s="201"/>
    </row>
    <row r="382" spans="1:8" s="178" customFormat="1" ht="24" x14ac:dyDescent="0.25">
      <c r="A382" s="192" t="s">
        <v>1800</v>
      </c>
      <c r="B382" s="157" t="s">
        <v>1339</v>
      </c>
      <c r="C382" s="192" t="s">
        <v>0</v>
      </c>
      <c r="D382" s="200">
        <v>168</v>
      </c>
      <c r="E382" s="201"/>
      <c r="F382" s="201"/>
    </row>
    <row r="383" spans="1:8" s="183" customFormat="1" ht="72" x14ac:dyDescent="0.25">
      <c r="A383" s="192" t="s">
        <v>1801</v>
      </c>
      <c r="B383" s="157" t="s">
        <v>1387</v>
      </c>
      <c r="C383" s="192" t="s">
        <v>0</v>
      </c>
      <c r="D383" s="200">
        <v>12</v>
      </c>
      <c r="E383" s="201"/>
      <c r="F383" s="201"/>
    </row>
    <row r="384" spans="1:8" s="183" customFormat="1" ht="36" x14ac:dyDescent="0.25">
      <c r="A384" s="192" t="s">
        <v>1802</v>
      </c>
      <c r="B384" s="157" t="s">
        <v>1388</v>
      </c>
      <c r="C384" s="192" t="s">
        <v>2</v>
      </c>
      <c r="D384" s="189">
        <v>1</v>
      </c>
      <c r="E384" s="205"/>
      <c r="F384" s="201"/>
    </row>
    <row r="385" spans="1:8" s="178" customFormat="1" x14ac:dyDescent="0.25">
      <c r="A385" s="167">
        <v>5.6</v>
      </c>
      <c r="B385" s="197" t="s">
        <v>1308</v>
      </c>
      <c r="C385" s="167"/>
      <c r="D385" s="217"/>
      <c r="E385" s="204"/>
      <c r="F385" s="199"/>
    </row>
    <row r="386" spans="1:8" s="182" customFormat="1" ht="24" x14ac:dyDescent="0.25">
      <c r="A386" s="192" t="s">
        <v>1803</v>
      </c>
      <c r="B386" s="157" t="s">
        <v>1309</v>
      </c>
      <c r="C386" s="192" t="s">
        <v>0</v>
      </c>
      <c r="D386" s="200">
        <v>52.41</v>
      </c>
      <c r="E386" s="201"/>
      <c r="F386" s="201"/>
    </row>
    <row r="387" spans="1:8" s="183" customFormat="1" ht="36" x14ac:dyDescent="0.25">
      <c r="A387" s="192" t="s">
        <v>1804</v>
      </c>
      <c r="B387" s="157" t="s">
        <v>1310</v>
      </c>
      <c r="C387" s="192" t="s">
        <v>0</v>
      </c>
      <c r="D387" s="200">
        <v>347.19</v>
      </c>
      <c r="E387" s="201"/>
      <c r="F387" s="201"/>
    </row>
    <row r="388" spans="1:8" s="178" customFormat="1" ht="24" x14ac:dyDescent="0.25">
      <c r="A388" s="192" t="s">
        <v>1805</v>
      </c>
      <c r="B388" s="157" t="s">
        <v>1311</v>
      </c>
      <c r="C388" s="192" t="s">
        <v>0</v>
      </c>
      <c r="D388" s="200">
        <v>349.14</v>
      </c>
      <c r="E388" s="201"/>
      <c r="F388" s="201"/>
      <c r="H388" s="180"/>
    </row>
    <row r="389" spans="1:8" s="178" customFormat="1" ht="24" x14ac:dyDescent="0.25">
      <c r="A389" s="192" t="s">
        <v>1806</v>
      </c>
      <c r="B389" s="157" t="s">
        <v>1312</v>
      </c>
      <c r="C389" s="192" t="s">
        <v>0</v>
      </c>
      <c r="D389" s="200">
        <v>156.35000000000002</v>
      </c>
      <c r="E389" s="201"/>
      <c r="F389" s="201"/>
    </row>
    <row r="390" spans="1:8" s="178" customFormat="1" ht="24" x14ac:dyDescent="0.25">
      <c r="A390" s="192" t="s">
        <v>1807</v>
      </c>
      <c r="B390" s="157" t="s">
        <v>1106</v>
      </c>
      <c r="C390" s="192" t="s">
        <v>118</v>
      </c>
      <c r="D390" s="200">
        <v>1</v>
      </c>
      <c r="E390" s="201"/>
      <c r="F390" s="201"/>
    </row>
    <row r="391" spans="1:8" s="178" customFormat="1" ht="24" x14ac:dyDescent="0.25">
      <c r="A391" s="192" t="s">
        <v>1808</v>
      </c>
      <c r="B391" s="157" t="s">
        <v>1344</v>
      </c>
      <c r="C391" s="192" t="s">
        <v>2</v>
      </c>
      <c r="D391" s="200">
        <v>117</v>
      </c>
      <c r="E391" s="201"/>
      <c r="F391" s="201"/>
    </row>
    <row r="392" spans="1:8" s="178" customFormat="1" ht="24" x14ac:dyDescent="0.25">
      <c r="A392" s="192" t="s">
        <v>1809</v>
      </c>
      <c r="B392" s="157" t="s">
        <v>1345</v>
      </c>
      <c r="C392" s="192" t="s">
        <v>2</v>
      </c>
      <c r="D392" s="200">
        <v>15</v>
      </c>
      <c r="E392" s="201"/>
      <c r="F392" s="201"/>
    </row>
    <row r="393" spans="1:8" s="183" customFormat="1" ht="36" x14ac:dyDescent="0.25">
      <c r="A393" s="192" t="s">
        <v>1810</v>
      </c>
      <c r="B393" s="157" t="s">
        <v>1313</v>
      </c>
      <c r="C393" s="192" t="s">
        <v>1</v>
      </c>
      <c r="D393" s="200">
        <v>37.299999999999997</v>
      </c>
      <c r="E393" s="201"/>
      <c r="F393" s="201"/>
    </row>
    <row r="394" spans="1:8" s="178" customFormat="1" x14ac:dyDescent="0.25">
      <c r="A394" s="167">
        <v>5.7</v>
      </c>
      <c r="B394" s="197" t="s">
        <v>1393</v>
      </c>
      <c r="C394" s="167"/>
      <c r="D394" s="217"/>
      <c r="E394" s="204"/>
      <c r="F394" s="199"/>
    </row>
    <row r="395" spans="1:8" s="183" customFormat="1" x14ac:dyDescent="0.25">
      <c r="A395" s="192" t="s">
        <v>1811</v>
      </c>
      <c r="B395" s="157" t="s">
        <v>64</v>
      </c>
      <c r="C395" s="192" t="s">
        <v>0</v>
      </c>
      <c r="D395" s="200">
        <v>82.539999999999992</v>
      </c>
      <c r="E395" s="201"/>
      <c r="F395" s="201"/>
    </row>
    <row r="396" spans="1:8" s="183" customFormat="1" x14ac:dyDescent="0.25">
      <c r="A396" s="192" t="s">
        <v>1812</v>
      </c>
      <c r="B396" s="157" t="s">
        <v>1289</v>
      </c>
      <c r="C396" s="192" t="s">
        <v>0</v>
      </c>
      <c r="D396" s="200">
        <v>82.539999999999992</v>
      </c>
      <c r="E396" s="201"/>
      <c r="F396" s="201"/>
    </row>
    <row r="397" spans="1:8" s="182" customFormat="1" ht="24" x14ac:dyDescent="0.25">
      <c r="A397" s="192" t="s">
        <v>1813</v>
      </c>
      <c r="B397" s="157" t="s">
        <v>66</v>
      </c>
      <c r="C397" s="192" t="s">
        <v>0</v>
      </c>
      <c r="D397" s="200">
        <v>82.539999999999992</v>
      </c>
      <c r="E397" s="201"/>
      <c r="F397" s="201"/>
    </row>
    <row r="398" spans="1:8" s="183" customFormat="1" x14ac:dyDescent="0.25">
      <c r="A398" s="192" t="s">
        <v>1814</v>
      </c>
      <c r="B398" s="157" t="s">
        <v>1315</v>
      </c>
      <c r="C398" s="192" t="s">
        <v>1</v>
      </c>
      <c r="D398" s="200">
        <v>62.379999999999995</v>
      </c>
      <c r="E398" s="201"/>
      <c r="F398" s="201"/>
      <c r="G398" s="184"/>
    </row>
    <row r="399" spans="1:8" s="178" customFormat="1" x14ac:dyDescent="0.25">
      <c r="A399" s="192" t="s">
        <v>1815</v>
      </c>
      <c r="B399" s="157" t="s">
        <v>1316</v>
      </c>
      <c r="C399" s="192" t="s">
        <v>1</v>
      </c>
      <c r="D399" s="200">
        <v>62.379999999999995</v>
      </c>
      <c r="E399" s="201"/>
      <c r="F399" s="201"/>
      <c r="H399" s="180"/>
    </row>
    <row r="400" spans="1:8" s="178" customFormat="1" ht="24" x14ac:dyDescent="0.25">
      <c r="A400" s="192" t="s">
        <v>1816</v>
      </c>
      <c r="B400" s="157" t="s">
        <v>1389</v>
      </c>
      <c r="C400" s="192" t="s">
        <v>0</v>
      </c>
      <c r="D400" s="200">
        <v>50.44</v>
      </c>
      <c r="E400" s="201"/>
      <c r="F400" s="201"/>
    </row>
    <row r="401" spans="1:6" s="178" customFormat="1" ht="24" x14ac:dyDescent="0.25">
      <c r="A401" s="192" t="s">
        <v>1817</v>
      </c>
      <c r="B401" s="157" t="s">
        <v>54</v>
      </c>
      <c r="C401" s="192" t="str">
        <f>+C400</f>
        <v>m2</v>
      </c>
      <c r="D401" s="200">
        <v>50.44</v>
      </c>
      <c r="E401" s="201"/>
      <c r="F401" s="201"/>
    </row>
    <row r="402" spans="1:6" s="178" customFormat="1" ht="48" x14ac:dyDescent="0.25">
      <c r="A402" s="192" t="s">
        <v>1818</v>
      </c>
      <c r="B402" s="157" t="s">
        <v>47</v>
      </c>
      <c r="C402" s="192" t="s">
        <v>2</v>
      </c>
      <c r="D402" s="200">
        <v>10</v>
      </c>
      <c r="E402" s="201"/>
      <c r="F402" s="201"/>
    </row>
    <row r="403" spans="1:6" s="178" customFormat="1" x14ac:dyDescent="0.25">
      <c r="A403" s="167">
        <v>5.8</v>
      </c>
      <c r="B403" s="197" t="s">
        <v>1322</v>
      </c>
      <c r="C403" s="167"/>
      <c r="D403" s="217"/>
      <c r="E403" s="204"/>
      <c r="F403" s="199"/>
    </row>
    <row r="404" spans="1:6" s="183" customFormat="1" ht="24" x14ac:dyDescent="0.25">
      <c r="A404" s="192" t="s">
        <v>1819</v>
      </c>
      <c r="B404" s="157" t="s">
        <v>1323</v>
      </c>
      <c r="C404" s="192" t="s">
        <v>0</v>
      </c>
      <c r="D404" s="200">
        <v>357.52</v>
      </c>
      <c r="E404" s="201"/>
      <c r="F404" s="201"/>
    </row>
    <row r="405" spans="1:6" s="183" customFormat="1" ht="36" x14ac:dyDescent="0.25">
      <c r="A405" s="192" t="s">
        <v>1820</v>
      </c>
      <c r="B405" s="157" t="s">
        <v>1324</v>
      </c>
      <c r="C405" s="192" t="s">
        <v>0</v>
      </c>
      <c r="D405" s="200">
        <v>357.52</v>
      </c>
      <c r="E405" s="201"/>
      <c r="F405" s="201"/>
    </row>
    <row r="406" spans="1:6" s="183" customFormat="1" x14ac:dyDescent="0.25">
      <c r="A406" s="192" t="s">
        <v>1821</v>
      </c>
      <c r="B406" s="157" t="s">
        <v>1329</v>
      </c>
      <c r="C406" s="192" t="s">
        <v>2</v>
      </c>
      <c r="D406" s="200">
        <v>31</v>
      </c>
      <c r="E406" s="201"/>
      <c r="F406" s="201"/>
    </row>
    <row r="407" spans="1:6" s="183" customFormat="1" x14ac:dyDescent="0.25">
      <c r="A407" s="192" t="s">
        <v>1822</v>
      </c>
      <c r="B407" s="157" t="s">
        <v>1328</v>
      </c>
      <c r="C407" s="192" t="s">
        <v>2</v>
      </c>
      <c r="D407" s="200">
        <v>31</v>
      </c>
      <c r="E407" s="201"/>
      <c r="F407" s="201"/>
    </row>
    <row r="408" spans="1:6" s="183" customFormat="1" ht="48" x14ac:dyDescent="0.25">
      <c r="A408" s="192" t="s">
        <v>1823</v>
      </c>
      <c r="B408" s="157" t="s">
        <v>1314</v>
      </c>
      <c r="C408" s="192" t="s">
        <v>1</v>
      </c>
      <c r="D408" s="200">
        <v>45</v>
      </c>
      <c r="E408" s="201"/>
      <c r="F408" s="201"/>
    </row>
    <row r="409" spans="1:6" s="183" customFormat="1" ht="36" x14ac:dyDescent="0.25">
      <c r="A409" s="192" t="s">
        <v>1824</v>
      </c>
      <c r="B409" s="157" t="s">
        <v>1302</v>
      </c>
      <c r="C409" s="192" t="s">
        <v>1</v>
      </c>
      <c r="D409" s="200">
        <v>12</v>
      </c>
      <c r="E409" s="201"/>
      <c r="F409" s="201"/>
    </row>
    <row r="410" spans="1:6" s="183" customFormat="1" ht="24" x14ac:dyDescent="0.25">
      <c r="A410" s="192" t="s">
        <v>1825</v>
      </c>
      <c r="B410" s="157" t="s">
        <v>1303</v>
      </c>
      <c r="C410" s="192" t="s">
        <v>1</v>
      </c>
      <c r="D410" s="200">
        <v>57</v>
      </c>
      <c r="E410" s="201"/>
      <c r="F410" s="201"/>
    </row>
    <row r="411" spans="1:6" s="178" customFormat="1" x14ac:dyDescent="0.25">
      <c r="A411" s="167"/>
      <c r="B411" s="197" t="s">
        <v>2343</v>
      </c>
      <c r="C411" s="167"/>
      <c r="D411" s="217"/>
      <c r="E411" s="204"/>
      <c r="F411" s="199"/>
    </row>
    <row r="412" spans="1:6" s="178" customFormat="1" x14ac:dyDescent="0.25">
      <c r="A412" s="167">
        <v>5.9</v>
      </c>
      <c r="B412" s="197" t="s">
        <v>30</v>
      </c>
      <c r="C412" s="167"/>
      <c r="D412" s="217"/>
      <c r="E412" s="204"/>
      <c r="F412" s="199"/>
    </row>
    <row r="413" spans="1:6" s="183" customFormat="1" x14ac:dyDescent="0.25">
      <c r="A413" s="192" t="s">
        <v>1826</v>
      </c>
      <c r="B413" s="157" t="s">
        <v>31</v>
      </c>
      <c r="C413" s="192" t="s">
        <v>0</v>
      </c>
      <c r="D413" s="200">
        <v>150</v>
      </c>
      <c r="E413" s="201"/>
      <c r="F413" s="201"/>
    </row>
    <row r="414" spans="1:6" s="183" customFormat="1" ht="24" x14ac:dyDescent="0.25">
      <c r="A414" s="192" t="s">
        <v>1827</v>
      </c>
      <c r="B414" s="157" t="s">
        <v>32</v>
      </c>
      <c r="C414" s="192" t="s">
        <v>0</v>
      </c>
      <c r="D414" s="200">
        <v>38</v>
      </c>
      <c r="E414" s="201"/>
      <c r="F414" s="201"/>
    </row>
    <row r="415" spans="1:6" s="183" customFormat="1" x14ac:dyDescent="0.25">
      <c r="A415" s="192" t="s">
        <v>1828</v>
      </c>
      <c r="B415" s="157" t="s">
        <v>33</v>
      </c>
      <c r="C415" s="192" t="s">
        <v>2</v>
      </c>
      <c r="D415" s="200">
        <v>22</v>
      </c>
      <c r="E415" s="201"/>
      <c r="F415" s="201"/>
    </row>
    <row r="416" spans="1:6" s="182" customFormat="1" x14ac:dyDescent="0.25">
      <c r="A416" s="192" t="s">
        <v>1829</v>
      </c>
      <c r="B416" s="157" t="s">
        <v>35</v>
      </c>
      <c r="C416" s="192" t="s">
        <v>1</v>
      </c>
      <c r="D416" s="200">
        <v>120</v>
      </c>
      <c r="E416" s="201"/>
      <c r="F416" s="201"/>
    </row>
    <row r="417" spans="1:8" s="183" customFormat="1" x14ac:dyDescent="0.25">
      <c r="A417" s="192" t="s">
        <v>1830</v>
      </c>
      <c r="B417" s="157" t="s">
        <v>1327</v>
      </c>
      <c r="C417" s="192" t="s">
        <v>1</v>
      </c>
      <c r="D417" s="200">
        <v>120</v>
      </c>
      <c r="E417" s="201"/>
      <c r="F417" s="201"/>
    </row>
    <row r="418" spans="1:8" s="178" customFormat="1" x14ac:dyDescent="0.25">
      <c r="A418" s="233">
        <v>5.0999999999999996</v>
      </c>
      <c r="B418" s="197" t="s">
        <v>37</v>
      </c>
      <c r="C418" s="167"/>
      <c r="D418" s="217"/>
      <c r="E418" s="204"/>
      <c r="F418" s="199"/>
    </row>
    <row r="419" spans="1:8" s="183" customFormat="1" ht="36" x14ac:dyDescent="0.25">
      <c r="A419" s="226" t="s">
        <v>1831</v>
      </c>
      <c r="B419" s="157" t="s">
        <v>8</v>
      </c>
      <c r="C419" s="192" t="s">
        <v>1</v>
      </c>
      <c r="D419" s="200">
        <v>24</v>
      </c>
      <c r="E419" s="201"/>
      <c r="F419" s="201"/>
    </row>
    <row r="420" spans="1:8" s="183" customFormat="1" ht="36" x14ac:dyDescent="0.25">
      <c r="A420" s="226" t="s">
        <v>1832</v>
      </c>
      <c r="B420" s="157" t="s">
        <v>9</v>
      </c>
      <c r="C420" s="192" t="s">
        <v>1</v>
      </c>
      <c r="D420" s="200">
        <v>10</v>
      </c>
      <c r="E420" s="201"/>
      <c r="F420" s="201"/>
    </row>
    <row r="421" spans="1:8" s="183" customFormat="1" ht="36" x14ac:dyDescent="0.25">
      <c r="A421" s="226" t="s">
        <v>1833</v>
      </c>
      <c r="B421" s="157" t="s">
        <v>10</v>
      </c>
      <c r="C421" s="192" t="s">
        <v>1</v>
      </c>
      <c r="D421" s="200">
        <v>24</v>
      </c>
      <c r="E421" s="201"/>
      <c r="F421" s="201"/>
    </row>
    <row r="422" spans="1:8" s="183" customFormat="1" ht="24" x14ac:dyDescent="0.25">
      <c r="A422" s="226" t="s">
        <v>1834</v>
      </c>
      <c r="B422" s="157" t="s">
        <v>13</v>
      </c>
      <c r="C422" s="192" t="s">
        <v>2</v>
      </c>
      <c r="D422" s="200">
        <v>10</v>
      </c>
      <c r="E422" s="201"/>
      <c r="F422" s="201"/>
    </row>
    <row r="423" spans="1:8" s="183" customFormat="1" ht="24" x14ac:dyDescent="0.25">
      <c r="A423" s="226" t="s">
        <v>1835</v>
      </c>
      <c r="B423" s="157" t="s">
        <v>12</v>
      </c>
      <c r="C423" s="192" t="s">
        <v>2</v>
      </c>
      <c r="D423" s="200">
        <v>2</v>
      </c>
      <c r="E423" s="201"/>
      <c r="F423" s="201"/>
    </row>
    <row r="424" spans="1:8" s="183" customFormat="1" ht="24" x14ac:dyDescent="0.25">
      <c r="A424" s="226" t="s">
        <v>1836</v>
      </c>
      <c r="B424" s="157" t="s">
        <v>11</v>
      </c>
      <c r="C424" s="192" t="s">
        <v>2</v>
      </c>
      <c r="D424" s="200">
        <v>10</v>
      </c>
      <c r="E424" s="201"/>
      <c r="F424" s="201"/>
    </row>
    <row r="425" spans="1:8" s="182" customFormat="1" ht="24" x14ac:dyDescent="0.25">
      <c r="A425" s="226" t="s">
        <v>1837</v>
      </c>
      <c r="B425" s="157" t="s">
        <v>17</v>
      </c>
      <c r="C425" s="192" t="s">
        <v>2</v>
      </c>
      <c r="D425" s="200">
        <v>2</v>
      </c>
      <c r="E425" s="201"/>
      <c r="F425" s="201"/>
    </row>
    <row r="426" spans="1:8" s="178" customFormat="1" x14ac:dyDescent="0.25">
      <c r="A426" s="233">
        <v>5.1100000000000003</v>
      </c>
      <c r="B426" s="197" t="s">
        <v>38</v>
      </c>
      <c r="C426" s="167"/>
      <c r="D426" s="217"/>
      <c r="E426" s="204"/>
      <c r="F426" s="199"/>
    </row>
    <row r="427" spans="1:8" s="183" customFormat="1" ht="24" x14ac:dyDescent="0.25">
      <c r="A427" s="226" t="s">
        <v>1838</v>
      </c>
      <c r="B427" s="157" t="s">
        <v>39</v>
      </c>
      <c r="C427" s="192" t="s">
        <v>1</v>
      </c>
      <c r="D427" s="200">
        <v>70</v>
      </c>
      <c r="E427" s="201"/>
      <c r="F427" s="201"/>
    </row>
    <row r="428" spans="1:8" s="183" customFormat="1" ht="48" x14ac:dyDescent="0.25">
      <c r="A428" s="226" t="s">
        <v>1839</v>
      </c>
      <c r="B428" s="157" t="s">
        <v>15</v>
      </c>
      <c r="C428" s="192" t="s">
        <v>2</v>
      </c>
      <c r="D428" s="200">
        <v>24</v>
      </c>
      <c r="E428" s="201"/>
      <c r="F428" s="201"/>
    </row>
    <row r="429" spans="1:8" s="183" customFormat="1" ht="36" x14ac:dyDescent="0.25">
      <c r="A429" s="226" t="s">
        <v>1840</v>
      </c>
      <c r="B429" s="157" t="s">
        <v>40</v>
      </c>
      <c r="C429" s="192" t="s">
        <v>2</v>
      </c>
      <c r="D429" s="200">
        <v>6</v>
      </c>
      <c r="E429" s="201"/>
      <c r="F429" s="201"/>
    </row>
    <row r="430" spans="1:8" s="178" customFormat="1" x14ac:dyDescent="0.25">
      <c r="A430" s="233">
        <v>5.12</v>
      </c>
      <c r="B430" s="197" t="s">
        <v>41</v>
      </c>
      <c r="C430" s="167"/>
      <c r="D430" s="217"/>
      <c r="E430" s="204"/>
      <c r="F430" s="199"/>
    </row>
    <row r="431" spans="1:8" s="178" customFormat="1" x14ac:dyDescent="0.25">
      <c r="A431" s="226" t="s">
        <v>1841</v>
      </c>
      <c r="B431" s="157" t="s">
        <v>42</v>
      </c>
      <c r="C431" s="192" t="s">
        <v>2</v>
      </c>
      <c r="D431" s="200">
        <v>2</v>
      </c>
      <c r="E431" s="201"/>
      <c r="F431" s="201"/>
      <c r="H431" s="180"/>
    </row>
    <row r="432" spans="1:8" s="178" customFormat="1" x14ac:dyDescent="0.25">
      <c r="A432" s="226" t="s">
        <v>1842</v>
      </c>
      <c r="B432" s="157" t="s">
        <v>44</v>
      </c>
      <c r="C432" s="192" t="s">
        <v>1</v>
      </c>
      <c r="D432" s="200">
        <v>40</v>
      </c>
      <c r="E432" s="201"/>
      <c r="F432" s="201"/>
    </row>
    <row r="433" spans="1:6" s="178" customFormat="1" x14ac:dyDescent="0.25">
      <c r="A433" s="226" t="s">
        <v>1843</v>
      </c>
      <c r="B433" s="157" t="s">
        <v>45</v>
      </c>
      <c r="C433" s="192" t="s">
        <v>1</v>
      </c>
      <c r="D433" s="200">
        <v>20</v>
      </c>
      <c r="E433" s="201"/>
      <c r="F433" s="201"/>
    </row>
    <row r="434" spans="1:6" s="178" customFormat="1" ht="48" x14ac:dyDescent="0.25">
      <c r="A434" s="226" t="s">
        <v>1844</v>
      </c>
      <c r="B434" s="157" t="s">
        <v>20</v>
      </c>
      <c r="C434" s="192" t="s">
        <v>2</v>
      </c>
      <c r="D434" s="200">
        <v>2</v>
      </c>
      <c r="E434" s="201"/>
      <c r="F434" s="201"/>
    </row>
    <row r="435" spans="1:6" s="178" customFormat="1" x14ac:dyDescent="0.25">
      <c r="A435" s="233">
        <v>5.13</v>
      </c>
      <c r="B435" s="197" t="s">
        <v>48</v>
      </c>
      <c r="C435" s="167"/>
      <c r="D435" s="217"/>
      <c r="E435" s="204"/>
      <c r="F435" s="199"/>
    </row>
    <row r="436" spans="1:6" s="183" customFormat="1" ht="24" x14ac:dyDescent="0.25">
      <c r="A436" s="226" t="s">
        <v>1845</v>
      </c>
      <c r="B436" s="157" t="s">
        <v>49</v>
      </c>
      <c r="C436" s="192" t="s">
        <v>2</v>
      </c>
      <c r="D436" s="200">
        <v>10</v>
      </c>
      <c r="E436" s="201"/>
      <c r="F436" s="201"/>
    </row>
    <row r="437" spans="1:6" s="183" customFormat="1" x14ac:dyDescent="0.25">
      <c r="A437" s="226" t="s">
        <v>1846</v>
      </c>
      <c r="B437" s="157" t="s">
        <v>1340</v>
      </c>
      <c r="C437" s="192" t="s">
        <v>2</v>
      </c>
      <c r="D437" s="200">
        <v>10</v>
      </c>
      <c r="E437" s="201"/>
      <c r="F437" s="201"/>
    </row>
    <row r="438" spans="1:6" s="183" customFormat="1" x14ac:dyDescent="0.25">
      <c r="A438" s="226" t="s">
        <v>1847</v>
      </c>
      <c r="B438" s="157" t="s">
        <v>50</v>
      </c>
      <c r="C438" s="192" t="s">
        <v>2</v>
      </c>
      <c r="D438" s="200">
        <v>2</v>
      </c>
      <c r="E438" s="201"/>
      <c r="F438" s="201"/>
    </row>
    <row r="439" spans="1:6" s="178" customFormat="1" x14ac:dyDescent="0.25">
      <c r="A439" s="233">
        <v>5.14</v>
      </c>
      <c r="B439" s="197" t="s">
        <v>52</v>
      </c>
      <c r="C439" s="167"/>
      <c r="D439" s="217"/>
      <c r="E439" s="204"/>
      <c r="F439" s="199"/>
    </row>
    <row r="440" spans="1:6" s="183" customFormat="1" ht="24" x14ac:dyDescent="0.25">
      <c r="A440" s="226" t="s">
        <v>1848</v>
      </c>
      <c r="B440" s="157" t="s">
        <v>19</v>
      </c>
      <c r="C440" s="192" t="s">
        <v>0</v>
      </c>
      <c r="D440" s="200">
        <v>150</v>
      </c>
      <c r="E440" s="201"/>
      <c r="F440" s="201"/>
    </row>
    <row r="441" spans="1:6" s="183" customFormat="1" x14ac:dyDescent="0.25">
      <c r="A441" s="226" t="s">
        <v>1849</v>
      </c>
      <c r="B441" s="157" t="s">
        <v>53</v>
      </c>
      <c r="C441" s="192" t="s">
        <v>0</v>
      </c>
      <c r="D441" s="200">
        <v>28.55</v>
      </c>
      <c r="E441" s="201"/>
      <c r="F441" s="201"/>
    </row>
    <row r="442" spans="1:6" s="183" customFormat="1" x14ac:dyDescent="0.25">
      <c r="A442" s="226" t="s">
        <v>1850</v>
      </c>
      <c r="B442" s="157" t="s">
        <v>18</v>
      </c>
      <c r="C442" s="192" t="s">
        <v>0</v>
      </c>
      <c r="D442" s="200">
        <v>100</v>
      </c>
      <c r="E442" s="201"/>
      <c r="F442" s="201"/>
    </row>
    <row r="443" spans="1:6" s="183" customFormat="1" ht="48" x14ac:dyDescent="0.25">
      <c r="A443" s="226" t="s">
        <v>1851</v>
      </c>
      <c r="B443" s="157" t="s">
        <v>1332</v>
      </c>
      <c r="C443" s="192" t="s">
        <v>2</v>
      </c>
      <c r="D443" s="200">
        <v>10</v>
      </c>
      <c r="E443" s="201"/>
      <c r="F443" s="201"/>
    </row>
    <row r="444" spans="1:6" s="183" customFormat="1" x14ac:dyDescent="0.25">
      <c r="A444" s="239"/>
      <c r="B444" s="159" t="s">
        <v>1225</v>
      </c>
      <c r="C444" s="214"/>
      <c r="D444" s="215"/>
      <c r="E444" s="216"/>
      <c r="F444" s="207"/>
    </row>
    <row r="445" spans="1:6" s="178" customFormat="1" ht="24" x14ac:dyDescent="0.25">
      <c r="A445" s="191">
        <v>6</v>
      </c>
      <c r="B445" s="173" t="s">
        <v>2344</v>
      </c>
      <c r="C445" s="174"/>
      <c r="D445" s="175"/>
      <c r="E445" s="176"/>
      <c r="F445" s="177"/>
    </row>
    <row r="446" spans="1:6" s="178" customFormat="1" x14ac:dyDescent="0.25">
      <c r="A446" s="234">
        <v>6.1</v>
      </c>
      <c r="B446" s="197" t="s">
        <v>73</v>
      </c>
      <c r="C446" s="167"/>
      <c r="D446" s="217"/>
      <c r="E446" s="204"/>
      <c r="F446" s="199"/>
    </row>
    <row r="447" spans="1:6" s="183" customFormat="1" x14ac:dyDescent="0.25">
      <c r="A447" s="192" t="s">
        <v>1852</v>
      </c>
      <c r="B447" s="158" t="s">
        <v>69</v>
      </c>
      <c r="C447" s="192" t="s">
        <v>0</v>
      </c>
      <c r="D447" s="200">
        <v>1325.68</v>
      </c>
      <c r="E447" s="201"/>
      <c r="F447" s="201"/>
    </row>
    <row r="448" spans="1:6" s="183" customFormat="1" x14ac:dyDescent="0.25">
      <c r="A448" s="192" t="s">
        <v>1853</v>
      </c>
      <c r="B448" s="158" t="s">
        <v>83</v>
      </c>
      <c r="C448" s="192" t="s">
        <v>0</v>
      </c>
      <c r="D448" s="200">
        <v>68.73</v>
      </c>
      <c r="E448" s="201"/>
      <c r="F448" s="201"/>
    </row>
    <row r="449" spans="1:6" s="183" customFormat="1" x14ac:dyDescent="0.25">
      <c r="A449" s="192" t="s">
        <v>1854</v>
      </c>
      <c r="B449" s="158" t="s">
        <v>84</v>
      </c>
      <c r="C449" s="192" t="s">
        <v>1</v>
      </c>
      <c r="D449" s="200">
        <v>6.7500000000000018</v>
      </c>
      <c r="E449" s="201"/>
      <c r="F449" s="201"/>
    </row>
    <row r="450" spans="1:6" s="183" customFormat="1" x14ac:dyDescent="0.25">
      <c r="A450" s="167">
        <v>6.2</v>
      </c>
      <c r="B450" s="197" t="s">
        <v>74</v>
      </c>
      <c r="C450" s="167"/>
      <c r="D450" s="202"/>
      <c r="E450" s="204"/>
      <c r="F450" s="204"/>
    </row>
    <row r="451" spans="1:6" s="183" customFormat="1" x14ac:dyDescent="0.25">
      <c r="A451" s="192" t="s">
        <v>1855</v>
      </c>
      <c r="B451" s="158" t="s">
        <v>69</v>
      </c>
      <c r="C451" s="192" t="s">
        <v>0</v>
      </c>
      <c r="D451" s="200">
        <v>1585.16</v>
      </c>
      <c r="E451" s="201"/>
      <c r="F451" s="201"/>
    </row>
    <row r="452" spans="1:6" s="183" customFormat="1" x14ac:dyDescent="0.25">
      <c r="A452" s="192" t="s">
        <v>1856</v>
      </c>
      <c r="B452" s="158" t="s">
        <v>83</v>
      </c>
      <c r="C452" s="192" t="s">
        <v>0</v>
      </c>
      <c r="D452" s="200">
        <v>96.12</v>
      </c>
      <c r="E452" s="201"/>
      <c r="F452" s="201"/>
    </row>
    <row r="453" spans="1:6" s="183" customFormat="1" x14ac:dyDescent="0.25">
      <c r="A453" s="192" t="s">
        <v>1857</v>
      </c>
      <c r="B453" s="158" t="s">
        <v>71</v>
      </c>
      <c r="C453" s="192" t="s">
        <v>0</v>
      </c>
      <c r="D453" s="200">
        <v>19.79</v>
      </c>
      <c r="E453" s="201"/>
      <c r="F453" s="201"/>
    </row>
    <row r="454" spans="1:6" s="183" customFormat="1" x14ac:dyDescent="0.25">
      <c r="A454" s="167">
        <v>6.3</v>
      </c>
      <c r="B454" s="197" t="s">
        <v>75</v>
      </c>
      <c r="C454" s="167"/>
      <c r="D454" s="202"/>
      <c r="E454" s="204"/>
      <c r="F454" s="204"/>
    </row>
    <row r="455" spans="1:6" s="183" customFormat="1" x14ac:dyDescent="0.25">
      <c r="A455" s="192" t="s">
        <v>1858</v>
      </c>
      <c r="B455" s="158" t="s">
        <v>69</v>
      </c>
      <c r="C455" s="192" t="s">
        <v>0</v>
      </c>
      <c r="D455" s="200">
        <v>2268.48</v>
      </c>
      <c r="E455" s="201"/>
      <c r="F455" s="201"/>
    </row>
    <row r="456" spans="1:6" s="182" customFormat="1" x14ac:dyDescent="0.25">
      <c r="A456" s="192" t="s">
        <v>1859</v>
      </c>
      <c r="B456" s="158" t="s">
        <v>83</v>
      </c>
      <c r="C456" s="192" t="s">
        <v>0</v>
      </c>
      <c r="D456" s="200">
        <v>24.41</v>
      </c>
      <c r="E456" s="201"/>
      <c r="F456" s="201"/>
    </row>
    <row r="457" spans="1:6" s="183" customFormat="1" x14ac:dyDescent="0.25">
      <c r="A457" s="167">
        <v>6.4</v>
      </c>
      <c r="B457" s="197" t="s">
        <v>76</v>
      </c>
      <c r="C457" s="167"/>
      <c r="D457" s="202"/>
      <c r="E457" s="204"/>
      <c r="F457" s="204"/>
    </row>
    <row r="458" spans="1:6" s="183" customFormat="1" x14ac:dyDescent="0.25">
      <c r="A458" s="192" t="s">
        <v>1860</v>
      </c>
      <c r="B458" s="158" t="s">
        <v>69</v>
      </c>
      <c r="C458" s="192" t="s">
        <v>0</v>
      </c>
      <c r="D458" s="200">
        <v>1580.67</v>
      </c>
      <c r="E458" s="201"/>
      <c r="F458" s="201"/>
    </row>
    <row r="459" spans="1:6" s="183" customFormat="1" x14ac:dyDescent="0.25">
      <c r="A459" s="192" t="s">
        <v>1861</v>
      </c>
      <c r="B459" s="158" t="s">
        <v>83</v>
      </c>
      <c r="C459" s="192" t="s">
        <v>0</v>
      </c>
      <c r="D459" s="200">
        <v>8.1999999999999993</v>
      </c>
      <c r="E459" s="201"/>
      <c r="F459" s="201"/>
    </row>
    <row r="460" spans="1:6" s="183" customFormat="1" x14ac:dyDescent="0.25">
      <c r="A460" s="167">
        <v>6.5</v>
      </c>
      <c r="B460" s="197" t="s">
        <v>77</v>
      </c>
      <c r="C460" s="167"/>
      <c r="D460" s="202"/>
      <c r="E460" s="204"/>
      <c r="F460" s="204"/>
    </row>
    <row r="461" spans="1:6" s="183" customFormat="1" ht="24" x14ac:dyDescent="0.25">
      <c r="A461" s="192" t="s">
        <v>1862</v>
      </c>
      <c r="B461" s="158" t="s">
        <v>1363</v>
      </c>
      <c r="C461" s="192" t="s">
        <v>0</v>
      </c>
      <c r="D461" s="200">
        <v>55</v>
      </c>
      <c r="E461" s="201"/>
      <c r="F461" s="201"/>
    </row>
    <row r="462" spans="1:6" s="183" customFormat="1" x14ac:dyDescent="0.25">
      <c r="A462" s="192" t="s">
        <v>1863</v>
      </c>
      <c r="B462" s="158" t="s">
        <v>84</v>
      </c>
      <c r="C462" s="192" t="s">
        <v>1</v>
      </c>
      <c r="D462" s="200">
        <v>45.8</v>
      </c>
      <c r="E462" s="201"/>
      <c r="F462" s="201"/>
    </row>
    <row r="463" spans="1:6" s="183" customFormat="1" ht="24" x14ac:dyDescent="0.25">
      <c r="A463" s="192" t="s">
        <v>1864</v>
      </c>
      <c r="B463" s="158" t="s">
        <v>1254</v>
      </c>
      <c r="C463" s="192" t="s">
        <v>1</v>
      </c>
      <c r="D463" s="200">
        <v>24</v>
      </c>
      <c r="E463" s="201"/>
      <c r="F463" s="201"/>
    </row>
    <row r="464" spans="1:6" s="183" customFormat="1" ht="24" x14ac:dyDescent="0.25">
      <c r="A464" s="192" t="s">
        <v>1865</v>
      </c>
      <c r="B464" s="158" t="s">
        <v>1362</v>
      </c>
      <c r="C464" s="192" t="s">
        <v>1</v>
      </c>
      <c r="D464" s="200">
        <v>73.199999999999989</v>
      </c>
      <c r="E464" s="201"/>
      <c r="F464" s="201"/>
    </row>
    <row r="465" spans="1:8" s="183" customFormat="1" x14ac:dyDescent="0.25">
      <c r="A465" s="167">
        <v>6.6</v>
      </c>
      <c r="B465" s="197" t="s">
        <v>78</v>
      </c>
      <c r="C465" s="167"/>
      <c r="D465" s="202"/>
      <c r="E465" s="204"/>
      <c r="F465" s="204"/>
    </row>
    <row r="466" spans="1:8" s="183" customFormat="1" ht="24" x14ac:dyDescent="0.25">
      <c r="A466" s="192" t="s">
        <v>1866</v>
      </c>
      <c r="B466" s="158" t="s">
        <v>1364</v>
      </c>
      <c r="C466" s="192" t="s">
        <v>0</v>
      </c>
      <c r="D466" s="200">
        <v>25</v>
      </c>
      <c r="E466" s="201"/>
      <c r="F466" s="201"/>
    </row>
    <row r="467" spans="1:8" s="183" customFormat="1" x14ac:dyDescent="0.25">
      <c r="A467" s="167">
        <v>6.7</v>
      </c>
      <c r="B467" s="197" t="s">
        <v>79</v>
      </c>
      <c r="C467" s="167"/>
      <c r="D467" s="202"/>
      <c r="E467" s="204"/>
      <c r="F467" s="204"/>
    </row>
    <row r="468" spans="1:8" s="183" customFormat="1" x14ac:dyDescent="0.25">
      <c r="A468" s="192" t="s">
        <v>1867</v>
      </c>
      <c r="B468" s="158" t="s">
        <v>69</v>
      </c>
      <c r="C468" s="192" t="s">
        <v>0</v>
      </c>
      <c r="D468" s="200">
        <v>968.81</v>
      </c>
      <c r="E468" s="201"/>
      <c r="F468" s="201"/>
    </row>
    <row r="469" spans="1:8" s="183" customFormat="1" x14ac:dyDescent="0.25">
      <c r="A469" s="192" t="s">
        <v>1868</v>
      </c>
      <c r="B469" s="158" t="s">
        <v>83</v>
      </c>
      <c r="C469" s="192" t="s">
        <v>0</v>
      </c>
      <c r="D469" s="200">
        <v>62.129999999999995</v>
      </c>
      <c r="E469" s="201"/>
      <c r="F469" s="201"/>
    </row>
    <row r="470" spans="1:8" s="183" customFormat="1" x14ac:dyDescent="0.25">
      <c r="A470" s="167">
        <v>6.8</v>
      </c>
      <c r="B470" s="197" t="s">
        <v>80</v>
      </c>
      <c r="C470" s="167"/>
      <c r="D470" s="202"/>
      <c r="E470" s="204"/>
      <c r="F470" s="204"/>
    </row>
    <row r="471" spans="1:8" s="183" customFormat="1" x14ac:dyDescent="0.25">
      <c r="A471" s="192" t="s">
        <v>1869</v>
      </c>
      <c r="B471" s="158" t="s">
        <v>69</v>
      </c>
      <c r="C471" s="192" t="s">
        <v>0</v>
      </c>
      <c r="D471" s="200">
        <v>1183.3</v>
      </c>
      <c r="E471" s="201"/>
      <c r="F471" s="201"/>
    </row>
    <row r="472" spans="1:8" s="183" customFormat="1" x14ac:dyDescent="0.25">
      <c r="A472" s="192" t="s">
        <v>1870</v>
      </c>
      <c r="B472" s="158" t="s">
        <v>83</v>
      </c>
      <c r="C472" s="192" t="s">
        <v>0</v>
      </c>
      <c r="D472" s="200">
        <v>99.66</v>
      </c>
      <c r="E472" s="201"/>
      <c r="F472" s="201"/>
    </row>
    <row r="473" spans="1:8" s="183" customFormat="1" x14ac:dyDescent="0.25">
      <c r="A473" s="192" t="s">
        <v>1871</v>
      </c>
      <c r="B473" s="158" t="s">
        <v>71</v>
      </c>
      <c r="C473" s="192" t="s">
        <v>0</v>
      </c>
      <c r="D473" s="200">
        <v>5.9</v>
      </c>
      <c r="E473" s="201"/>
      <c r="F473" s="201"/>
    </row>
    <row r="474" spans="1:8" s="183" customFormat="1" ht="24" x14ac:dyDescent="0.25">
      <c r="A474" s="167">
        <v>6.9</v>
      </c>
      <c r="B474" s="197" t="s">
        <v>81</v>
      </c>
      <c r="C474" s="167"/>
      <c r="D474" s="202"/>
      <c r="E474" s="204"/>
      <c r="F474" s="204"/>
    </row>
    <row r="475" spans="1:8" s="183" customFormat="1" ht="24" x14ac:dyDescent="0.25">
      <c r="A475" s="192" t="s">
        <v>1872</v>
      </c>
      <c r="B475" s="158" t="s">
        <v>1366</v>
      </c>
      <c r="C475" s="192" t="s">
        <v>0</v>
      </c>
      <c r="D475" s="200">
        <v>40</v>
      </c>
      <c r="E475" s="201"/>
      <c r="F475" s="201"/>
    </row>
    <row r="476" spans="1:8" s="183" customFormat="1" x14ac:dyDescent="0.25">
      <c r="A476" s="192" t="s">
        <v>1873</v>
      </c>
      <c r="B476" s="158" t="s">
        <v>83</v>
      </c>
      <c r="C476" s="192" t="s">
        <v>0</v>
      </c>
      <c r="D476" s="200">
        <v>15.46</v>
      </c>
      <c r="E476" s="201"/>
      <c r="F476" s="201"/>
    </row>
    <row r="477" spans="1:8" s="183" customFormat="1" x14ac:dyDescent="0.25">
      <c r="A477" s="192" t="s">
        <v>1874</v>
      </c>
      <c r="B477" s="158" t="s">
        <v>84</v>
      </c>
      <c r="C477" s="192" t="s">
        <v>1</v>
      </c>
      <c r="D477" s="200">
        <v>35</v>
      </c>
      <c r="E477" s="201"/>
      <c r="F477" s="201"/>
    </row>
    <row r="478" spans="1:8" s="183" customFormat="1" x14ac:dyDescent="0.25">
      <c r="A478" s="192" t="s">
        <v>1875</v>
      </c>
      <c r="B478" s="158" t="s">
        <v>71</v>
      </c>
      <c r="C478" s="192" t="s">
        <v>0</v>
      </c>
      <c r="D478" s="200">
        <v>34.28</v>
      </c>
      <c r="E478" s="201"/>
      <c r="F478" s="201"/>
    </row>
    <row r="479" spans="1:8" s="178" customFormat="1" ht="24" x14ac:dyDescent="0.25">
      <c r="A479" s="192" t="s">
        <v>1876</v>
      </c>
      <c r="B479" s="158" t="s">
        <v>1365</v>
      </c>
      <c r="C479" s="192" t="s">
        <v>1</v>
      </c>
      <c r="D479" s="200">
        <v>30.5</v>
      </c>
      <c r="E479" s="201"/>
      <c r="F479" s="201"/>
      <c r="H479" s="180"/>
    </row>
    <row r="480" spans="1:8" s="178" customFormat="1" ht="24" x14ac:dyDescent="0.25">
      <c r="A480" s="167">
        <v>6.7</v>
      </c>
      <c r="B480" s="197" t="s">
        <v>82</v>
      </c>
      <c r="C480" s="167"/>
      <c r="D480" s="202"/>
      <c r="E480" s="204"/>
      <c r="F480" s="204"/>
    </row>
    <row r="481" spans="1:6" s="178" customFormat="1" x14ac:dyDescent="0.25">
      <c r="A481" s="192" t="s">
        <v>1867</v>
      </c>
      <c r="B481" s="158" t="s">
        <v>83</v>
      </c>
      <c r="C481" s="192" t="s">
        <v>0</v>
      </c>
      <c r="D481" s="200">
        <v>39.769999999999996</v>
      </c>
      <c r="E481" s="201"/>
      <c r="F481" s="201"/>
    </row>
    <row r="482" spans="1:6" s="178" customFormat="1" x14ac:dyDescent="0.25">
      <c r="A482" s="192" t="s">
        <v>1868</v>
      </c>
      <c r="B482" s="158" t="s">
        <v>71</v>
      </c>
      <c r="C482" s="192" t="s">
        <v>0</v>
      </c>
      <c r="D482" s="200">
        <v>9.3000000000000007</v>
      </c>
      <c r="E482" s="201"/>
      <c r="F482" s="201"/>
    </row>
    <row r="483" spans="1:6" s="183" customFormat="1" x14ac:dyDescent="0.25">
      <c r="A483" s="167">
        <v>6.8</v>
      </c>
      <c r="B483" s="197" t="s">
        <v>86</v>
      </c>
      <c r="C483" s="167"/>
      <c r="D483" s="202"/>
      <c r="E483" s="204"/>
      <c r="F483" s="204"/>
    </row>
    <row r="484" spans="1:6" s="183" customFormat="1" ht="48" x14ac:dyDescent="0.25">
      <c r="A484" s="192" t="s">
        <v>1869</v>
      </c>
      <c r="B484" s="158" t="s">
        <v>1368</v>
      </c>
      <c r="C484" s="192" t="s">
        <v>2</v>
      </c>
      <c r="D484" s="200">
        <v>6</v>
      </c>
      <c r="E484" s="201"/>
      <c r="F484" s="201"/>
    </row>
    <row r="485" spans="1:6" s="183" customFormat="1" x14ac:dyDescent="0.25">
      <c r="A485" s="196"/>
      <c r="B485" s="160" t="s">
        <v>1225</v>
      </c>
      <c r="C485" s="214"/>
      <c r="D485" s="215"/>
      <c r="E485" s="216"/>
      <c r="F485" s="207"/>
    </row>
    <row r="486" spans="1:6" s="178" customFormat="1" ht="24" x14ac:dyDescent="0.25">
      <c r="A486" s="191">
        <v>7</v>
      </c>
      <c r="B486" s="173" t="s">
        <v>2345</v>
      </c>
      <c r="C486" s="174"/>
      <c r="D486" s="175"/>
      <c r="E486" s="176"/>
      <c r="F486" s="177"/>
    </row>
    <row r="487" spans="1:6" s="178" customFormat="1" x14ac:dyDescent="0.25">
      <c r="A487" s="234">
        <v>7.1</v>
      </c>
      <c r="B487" s="197" t="s">
        <v>88</v>
      </c>
      <c r="C487" s="167"/>
      <c r="D487" s="217"/>
      <c r="E487" s="204"/>
      <c r="F487" s="199"/>
    </row>
    <row r="488" spans="1:6" s="183" customFormat="1" x14ac:dyDescent="0.25">
      <c r="A488" s="192" t="s">
        <v>1877</v>
      </c>
      <c r="B488" s="158" t="s">
        <v>69</v>
      </c>
      <c r="C488" s="192" t="s">
        <v>0</v>
      </c>
      <c r="D488" s="200">
        <v>1050.2</v>
      </c>
      <c r="E488" s="201"/>
      <c r="F488" s="201"/>
    </row>
    <row r="489" spans="1:6" s="183" customFormat="1" ht="24" x14ac:dyDescent="0.25">
      <c r="A489" s="192" t="s">
        <v>1878</v>
      </c>
      <c r="B489" s="158" t="s">
        <v>70</v>
      </c>
      <c r="C489" s="192" t="s">
        <v>0</v>
      </c>
      <c r="D489" s="200">
        <v>89.38</v>
      </c>
      <c r="E489" s="201"/>
      <c r="F489" s="201"/>
    </row>
    <row r="490" spans="1:6" s="183" customFormat="1" x14ac:dyDescent="0.25">
      <c r="A490" s="192" t="s">
        <v>1879</v>
      </c>
      <c r="B490" s="158" t="s">
        <v>71</v>
      </c>
      <c r="C490" s="192" t="s">
        <v>0</v>
      </c>
      <c r="D490" s="200">
        <v>14.92</v>
      </c>
      <c r="E490" s="201"/>
      <c r="F490" s="201"/>
    </row>
    <row r="491" spans="1:6" s="183" customFormat="1" x14ac:dyDescent="0.25">
      <c r="A491" s="192" t="s">
        <v>1880</v>
      </c>
      <c r="B491" s="158" t="s">
        <v>1376</v>
      </c>
      <c r="C491" s="192" t="s">
        <v>0</v>
      </c>
      <c r="D491" s="200">
        <v>16.8</v>
      </c>
      <c r="E491" s="201"/>
      <c r="F491" s="201"/>
    </row>
    <row r="492" spans="1:6" s="178" customFormat="1" x14ac:dyDescent="0.25">
      <c r="A492" s="234">
        <v>7.2</v>
      </c>
      <c r="B492" s="197" t="s">
        <v>89</v>
      </c>
      <c r="C492" s="167"/>
      <c r="D492" s="217"/>
      <c r="E492" s="204"/>
      <c r="F492" s="199"/>
    </row>
    <row r="493" spans="1:6" s="183" customFormat="1" x14ac:dyDescent="0.25">
      <c r="A493" s="192" t="s">
        <v>1881</v>
      </c>
      <c r="B493" s="158" t="s">
        <v>31</v>
      </c>
      <c r="C493" s="192" t="s">
        <v>0</v>
      </c>
      <c r="D493" s="200">
        <v>19.18</v>
      </c>
      <c r="E493" s="201"/>
      <c r="F493" s="201"/>
    </row>
    <row r="494" spans="1:6" s="183" customFormat="1" x14ac:dyDescent="0.25">
      <c r="A494" s="192" t="s">
        <v>1882</v>
      </c>
      <c r="B494" s="158" t="s">
        <v>33</v>
      </c>
      <c r="C494" s="192" t="s">
        <v>2</v>
      </c>
      <c r="D494" s="200">
        <v>2</v>
      </c>
      <c r="E494" s="201"/>
      <c r="F494" s="201"/>
    </row>
    <row r="495" spans="1:6" s="183" customFormat="1" x14ac:dyDescent="0.25">
      <c r="A495" s="192" t="s">
        <v>1883</v>
      </c>
      <c r="B495" s="158" t="s">
        <v>35</v>
      </c>
      <c r="C495" s="192" t="s">
        <v>1</v>
      </c>
      <c r="D495" s="200">
        <v>17.079999999999998</v>
      </c>
      <c r="E495" s="201"/>
      <c r="F495" s="201"/>
    </row>
    <row r="496" spans="1:6" s="183" customFormat="1" x14ac:dyDescent="0.25">
      <c r="A496" s="192" t="s">
        <v>1884</v>
      </c>
      <c r="B496" s="158" t="s">
        <v>36</v>
      </c>
      <c r="C496" s="192" t="s">
        <v>1</v>
      </c>
      <c r="D496" s="200">
        <v>17.079999999999998</v>
      </c>
      <c r="E496" s="201"/>
      <c r="F496" s="201"/>
    </row>
    <row r="497" spans="1:8" s="183" customFormat="1" ht="36" x14ac:dyDescent="0.25">
      <c r="A497" s="192" t="s">
        <v>1885</v>
      </c>
      <c r="B497" s="158" t="s">
        <v>8</v>
      </c>
      <c r="C497" s="192" t="s">
        <v>1</v>
      </c>
      <c r="D497" s="200">
        <v>4.26</v>
      </c>
      <c r="E497" s="201"/>
      <c r="F497" s="201"/>
    </row>
    <row r="498" spans="1:8" s="183" customFormat="1" ht="36" x14ac:dyDescent="0.25">
      <c r="A498" s="192" t="s">
        <v>1886</v>
      </c>
      <c r="B498" s="158" t="s">
        <v>9</v>
      </c>
      <c r="C498" s="192" t="s">
        <v>1</v>
      </c>
      <c r="D498" s="200">
        <v>2.6</v>
      </c>
      <c r="E498" s="201"/>
      <c r="F498" s="201"/>
    </row>
    <row r="499" spans="1:8" s="183" customFormat="1" ht="36" x14ac:dyDescent="0.25">
      <c r="A499" s="192" t="s">
        <v>1887</v>
      </c>
      <c r="B499" s="158" t="s">
        <v>10</v>
      </c>
      <c r="C499" s="192" t="s">
        <v>1</v>
      </c>
      <c r="D499" s="200">
        <v>4.0599999999999996</v>
      </c>
      <c r="E499" s="201"/>
      <c r="F499" s="201"/>
    </row>
    <row r="500" spans="1:8" s="183" customFormat="1" ht="24" x14ac:dyDescent="0.25">
      <c r="A500" s="192" t="s">
        <v>1888</v>
      </c>
      <c r="B500" s="158" t="s">
        <v>13</v>
      </c>
      <c r="C500" s="192" t="s">
        <v>2</v>
      </c>
      <c r="D500" s="200">
        <v>1</v>
      </c>
      <c r="E500" s="201"/>
      <c r="F500" s="201"/>
    </row>
    <row r="501" spans="1:8" s="183" customFormat="1" ht="24" x14ac:dyDescent="0.25">
      <c r="A501" s="192" t="s">
        <v>1889</v>
      </c>
      <c r="B501" s="158" t="s">
        <v>12</v>
      </c>
      <c r="C501" s="192" t="s">
        <v>2</v>
      </c>
      <c r="D501" s="200">
        <v>1</v>
      </c>
      <c r="E501" s="201"/>
      <c r="F501" s="201"/>
    </row>
    <row r="502" spans="1:8" s="183" customFormat="1" ht="24" x14ac:dyDescent="0.25">
      <c r="A502" s="192" t="s">
        <v>1890</v>
      </c>
      <c r="B502" s="158" t="s">
        <v>11</v>
      </c>
      <c r="C502" s="192" t="s">
        <v>2</v>
      </c>
      <c r="D502" s="200">
        <v>1</v>
      </c>
      <c r="E502" s="201"/>
      <c r="F502" s="201"/>
    </row>
    <row r="503" spans="1:8" ht="24" x14ac:dyDescent="0.25">
      <c r="A503" s="192" t="s">
        <v>1891</v>
      </c>
      <c r="B503" s="158" t="s">
        <v>17</v>
      </c>
      <c r="C503" s="192" t="s">
        <v>2</v>
      </c>
      <c r="D503" s="200">
        <v>1</v>
      </c>
      <c r="E503" s="201"/>
      <c r="F503" s="201"/>
    </row>
    <row r="504" spans="1:8" s="183" customFormat="1" ht="24" x14ac:dyDescent="0.25">
      <c r="A504" s="192" t="s">
        <v>1892</v>
      </c>
      <c r="B504" s="158" t="s">
        <v>39</v>
      </c>
      <c r="C504" s="192" t="s">
        <v>1</v>
      </c>
      <c r="D504" s="200">
        <v>6.16</v>
      </c>
      <c r="E504" s="205"/>
      <c r="F504" s="201"/>
    </row>
    <row r="505" spans="1:8" s="178" customFormat="1" ht="48" x14ac:dyDescent="0.25">
      <c r="A505" s="192" t="s">
        <v>1893</v>
      </c>
      <c r="B505" s="158" t="s">
        <v>15</v>
      </c>
      <c r="C505" s="192" t="s">
        <v>2</v>
      </c>
      <c r="D505" s="200">
        <v>2</v>
      </c>
      <c r="E505" s="205"/>
      <c r="F505" s="201"/>
      <c r="H505" s="180"/>
    </row>
    <row r="506" spans="1:8" s="178" customFormat="1" ht="36" x14ac:dyDescent="0.25">
      <c r="A506" s="192" t="s">
        <v>1894</v>
      </c>
      <c r="B506" s="158" t="s">
        <v>40</v>
      </c>
      <c r="C506" s="192" t="s">
        <v>2</v>
      </c>
      <c r="D506" s="200">
        <v>1</v>
      </c>
      <c r="E506" s="205"/>
      <c r="F506" s="201"/>
    </row>
    <row r="507" spans="1:8" s="178" customFormat="1" ht="24" x14ac:dyDescent="0.25">
      <c r="A507" s="192" t="s">
        <v>1895</v>
      </c>
      <c r="B507" s="158" t="s">
        <v>49</v>
      </c>
      <c r="C507" s="192" t="s">
        <v>2</v>
      </c>
      <c r="D507" s="200">
        <v>1</v>
      </c>
      <c r="E507" s="201"/>
      <c r="F507" s="201"/>
    </row>
    <row r="508" spans="1:8" s="178" customFormat="1" x14ac:dyDescent="0.25">
      <c r="A508" s="192" t="s">
        <v>1896</v>
      </c>
      <c r="B508" s="158" t="s">
        <v>1331</v>
      </c>
      <c r="C508" s="192" t="s">
        <v>2</v>
      </c>
      <c r="D508" s="200">
        <v>1</v>
      </c>
      <c r="E508" s="201"/>
      <c r="F508" s="201"/>
    </row>
    <row r="509" spans="1:8" s="178" customFormat="1" ht="24" x14ac:dyDescent="0.25">
      <c r="A509" s="192" t="s">
        <v>1897</v>
      </c>
      <c r="B509" s="158" t="s">
        <v>19</v>
      </c>
      <c r="C509" s="192" t="s">
        <v>0</v>
      </c>
      <c r="D509" s="200">
        <v>19.18</v>
      </c>
      <c r="E509" s="201"/>
      <c r="F509" s="201"/>
    </row>
    <row r="510" spans="1:8" s="183" customFormat="1" x14ac:dyDescent="0.25">
      <c r="A510" s="192" t="s">
        <v>1898</v>
      </c>
      <c r="B510" s="158" t="s">
        <v>53</v>
      </c>
      <c r="C510" s="192" t="s">
        <v>0</v>
      </c>
      <c r="D510" s="200">
        <v>3.12</v>
      </c>
      <c r="E510" s="201"/>
      <c r="F510" s="201"/>
    </row>
    <row r="511" spans="1:8" s="183" customFormat="1" ht="60" x14ac:dyDescent="0.25">
      <c r="A511" s="192" t="s">
        <v>1899</v>
      </c>
      <c r="B511" s="158" t="s">
        <v>101</v>
      </c>
      <c r="C511" s="192" t="s">
        <v>0</v>
      </c>
      <c r="D511" s="200">
        <v>3.12</v>
      </c>
      <c r="E511" s="201"/>
      <c r="F511" s="201"/>
    </row>
    <row r="512" spans="1:8" s="183" customFormat="1" x14ac:dyDescent="0.25">
      <c r="A512" s="192" t="s">
        <v>1900</v>
      </c>
      <c r="B512" s="158" t="s">
        <v>18</v>
      </c>
      <c r="C512" s="192" t="s">
        <v>0</v>
      </c>
      <c r="D512" s="200">
        <v>8.23</v>
      </c>
      <c r="E512" s="201"/>
      <c r="F512" s="201"/>
    </row>
    <row r="513" spans="1:8" s="178" customFormat="1" x14ac:dyDescent="0.25">
      <c r="A513" s="234">
        <v>7.3</v>
      </c>
      <c r="B513" s="197" t="s">
        <v>90</v>
      </c>
      <c r="C513" s="167"/>
      <c r="D513" s="217"/>
      <c r="E513" s="204"/>
      <c r="F513" s="199"/>
    </row>
    <row r="514" spans="1:8" s="178" customFormat="1" x14ac:dyDescent="0.25">
      <c r="A514" s="192" t="s">
        <v>1901</v>
      </c>
      <c r="B514" s="158" t="s">
        <v>31</v>
      </c>
      <c r="C514" s="192" t="s">
        <v>0</v>
      </c>
      <c r="D514" s="200">
        <v>25.86</v>
      </c>
      <c r="E514" s="201"/>
      <c r="F514" s="201"/>
    </row>
    <row r="515" spans="1:8" s="178" customFormat="1" x14ac:dyDescent="0.25">
      <c r="A515" s="192" t="s">
        <v>1902</v>
      </c>
      <c r="B515" s="158" t="s">
        <v>33</v>
      </c>
      <c r="C515" s="192" t="s">
        <v>2</v>
      </c>
      <c r="D515" s="200">
        <v>3</v>
      </c>
      <c r="E515" s="201"/>
      <c r="F515" s="201"/>
    </row>
    <row r="516" spans="1:8" s="178" customFormat="1" x14ac:dyDescent="0.25">
      <c r="A516" s="192" t="s">
        <v>1903</v>
      </c>
      <c r="B516" s="158" t="s">
        <v>35</v>
      </c>
      <c r="C516" s="192" t="s">
        <v>1</v>
      </c>
      <c r="D516" s="200">
        <v>16.88</v>
      </c>
      <c r="E516" s="201"/>
      <c r="F516" s="201"/>
    </row>
    <row r="517" spans="1:8" s="178" customFormat="1" x14ac:dyDescent="0.25">
      <c r="A517" s="192" t="s">
        <v>1904</v>
      </c>
      <c r="B517" s="158" t="s">
        <v>36</v>
      </c>
      <c r="C517" s="192" t="s">
        <v>1</v>
      </c>
      <c r="D517" s="200">
        <v>17.88</v>
      </c>
      <c r="E517" s="201"/>
      <c r="F517" s="201"/>
    </row>
    <row r="518" spans="1:8" s="183" customFormat="1" ht="36" x14ac:dyDescent="0.25">
      <c r="A518" s="192" t="s">
        <v>1905</v>
      </c>
      <c r="B518" s="158" t="s">
        <v>8</v>
      </c>
      <c r="C518" s="192" t="s">
        <v>1</v>
      </c>
      <c r="D518" s="200">
        <v>5.85</v>
      </c>
      <c r="E518" s="201"/>
      <c r="F518" s="201"/>
    </row>
    <row r="519" spans="1:8" s="183" customFormat="1" ht="36" x14ac:dyDescent="0.25">
      <c r="A519" s="192" t="s">
        <v>1906</v>
      </c>
      <c r="B519" s="158" t="s">
        <v>9</v>
      </c>
      <c r="C519" s="192" t="s">
        <v>1</v>
      </c>
      <c r="D519" s="200">
        <v>2.4300000000000002</v>
      </c>
      <c r="E519" s="201"/>
      <c r="F519" s="201"/>
    </row>
    <row r="520" spans="1:8" s="183" customFormat="1" ht="36" x14ac:dyDescent="0.25">
      <c r="A520" s="192" t="s">
        <v>1907</v>
      </c>
      <c r="B520" s="158" t="s">
        <v>10</v>
      </c>
      <c r="C520" s="192" t="s">
        <v>1</v>
      </c>
      <c r="D520" s="200">
        <v>2.85</v>
      </c>
      <c r="E520" s="201"/>
      <c r="F520" s="201"/>
    </row>
    <row r="521" spans="1:8" s="183" customFormat="1" ht="24" x14ac:dyDescent="0.25">
      <c r="A521" s="192" t="s">
        <v>1908</v>
      </c>
      <c r="B521" s="158" t="s">
        <v>13</v>
      </c>
      <c r="C521" s="192" t="s">
        <v>2</v>
      </c>
      <c r="D521" s="200">
        <v>1</v>
      </c>
      <c r="E521" s="201"/>
      <c r="F521" s="201"/>
    </row>
    <row r="522" spans="1:8" s="183" customFormat="1" ht="24" x14ac:dyDescent="0.25">
      <c r="A522" s="192" t="s">
        <v>1909</v>
      </c>
      <c r="B522" s="158" t="s">
        <v>12</v>
      </c>
      <c r="C522" s="192" t="s">
        <v>2</v>
      </c>
      <c r="D522" s="200">
        <v>1</v>
      </c>
      <c r="E522" s="201"/>
      <c r="F522" s="201"/>
    </row>
    <row r="523" spans="1:8" s="183" customFormat="1" ht="24" x14ac:dyDescent="0.25">
      <c r="A523" s="192" t="s">
        <v>1910</v>
      </c>
      <c r="B523" s="158" t="s">
        <v>11</v>
      </c>
      <c r="C523" s="192" t="s">
        <v>2</v>
      </c>
      <c r="D523" s="200">
        <v>2</v>
      </c>
      <c r="E523" s="201"/>
      <c r="F523" s="201"/>
    </row>
    <row r="524" spans="1:8" ht="24" x14ac:dyDescent="0.25">
      <c r="A524" s="192" t="s">
        <v>1911</v>
      </c>
      <c r="B524" s="158" t="s">
        <v>17</v>
      </c>
      <c r="C524" s="192" t="s">
        <v>2</v>
      </c>
      <c r="D524" s="200">
        <v>1</v>
      </c>
      <c r="E524" s="201"/>
      <c r="F524" s="201"/>
    </row>
    <row r="525" spans="1:8" s="183" customFormat="1" ht="24" x14ac:dyDescent="0.25">
      <c r="A525" s="192" t="s">
        <v>1912</v>
      </c>
      <c r="B525" s="158" t="s">
        <v>39</v>
      </c>
      <c r="C525" s="192" t="s">
        <v>1</v>
      </c>
      <c r="D525" s="200">
        <v>6.75</v>
      </c>
      <c r="E525" s="201"/>
      <c r="F525" s="201"/>
    </row>
    <row r="526" spans="1:8" s="183" customFormat="1" ht="48" x14ac:dyDescent="0.25">
      <c r="A526" s="192" t="s">
        <v>1913</v>
      </c>
      <c r="B526" s="158" t="s">
        <v>15</v>
      </c>
      <c r="C526" s="192" t="s">
        <v>2</v>
      </c>
      <c r="D526" s="200">
        <v>3</v>
      </c>
      <c r="E526" s="201"/>
      <c r="F526" s="201"/>
    </row>
    <row r="527" spans="1:8" s="178" customFormat="1" ht="36" x14ac:dyDescent="0.25">
      <c r="A527" s="192" t="s">
        <v>1914</v>
      </c>
      <c r="B527" s="158" t="s">
        <v>40</v>
      </c>
      <c r="C527" s="192" t="s">
        <v>2</v>
      </c>
      <c r="D527" s="200">
        <v>1</v>
      </c>
      <c r="E527" s="201"/>
      <c r="F527" s="201"/>
      <c r="H527" s="180"/>
    </row>
    <row r="528" spans="1:8" s="178" customFormat="1" ht="24" x14ac:dyDescent="0.25">
      <c r="A528" s="192" t="s">
        <v>1915</v>
      </c>
      <c r="B528" s="158" t="s">
        <v>49</v>
      </c>
      <c r="C528" s="192" t="s">
        <v>2</v>
      </c>
      <c r="D528" s="200">
        <v>1</v>
      </c>
      <c r="E528" s="201"/>
      <c r="F528" s="201"/>
    </row>
    <row r="529" spans="1:8" s="178" customFormat="1" x14ac:dyDescent="0.25">
      <c r="A529" s="192" t="s">
        <v>1916</v>
      </c>
      <c r="B529" s="158" t="s">
        <v>51</v>
      </c>
      <c r="C529" s="192" t="s">
        <v>2</v>
      </c>
      <c r="D529" s="200">
        <v>2</v>
      </c>
      <c r="E529" s="201"/>
      <c r="F529" s="201"/>
    </row>
    <row r="530" spans="1:8" s="178" customFormat="1" ht="24" x14ac:dyDescent="0.25">
      <c r="A530" s="192" t="s">
        <v>1917</v>
      </c>
      <c r="B530" s="158" t="s">
        <v>19</v>
      </c>
      <c r="C530" s="192" t="s">
        <v>0</v>
      </c>
      <c r="D530" s="200">
        <v>25.86</v>
      </c>
      <c r="E530" s="201"/>
      <c r="F530" s="201"/>
    </row>
    <row r="531" spans="1:8" s="178" customFormat="1" x14ac:dyDescent="0.25">
      <c r="A531" s="192" t="s">
        <v>1918</v>
      </c>
      <c r="B531" s="158" t="s">
        <v>53</v>
      </c>
      <c r="C531" s="192" t="s">
        <v>0</v>
      </c>
      <c r="D531" s="200">
        <v>22.72</v>
      </c>
      <c r="E531" s="201"/>
      <c r="F531" s="201"/>
    </row>
    <row r="532" spans="1:8" s="183" customFormat="1" ht="60" x14ac:dyDescent="0.25">
      <c r="A532" s="192" t="s">
        <v>1919</v>
      </c>
      <c r="B532" s="158" t="s">
        <v>101</v>
      </c>
      <c r="C532" s="192" t="s">
        <v>0</v>
      </c>
      <c r="D532" s="200">
        <v>5.7</v>
      </c>
      <c r="E532" s="201"/>
      <c r="F532" s="201"/>
    </row>
    <row r="533" spans="1:8" s="183" customFormat="1" x14ac:dyDescent="0.25">
      <c r="A533" s="192" t="s">
        <v>1920</v>
      </c>
      <c r="B533" s="158" t="s">
        <v>18</v>
      </c>
      <c r="C533" s="192" t="s">
        <v>0</v>
      </c>
      <c r="D533" s="200">
        <v>12.88</v>
      </c>
      <c r="E533" s="201"/>
      <c r="F533" s="201"/>
    </row>
    <row r="534" spans="1:8" s="183" customFormat="1" ht="48" x14ac:dyDescent="0.25">
      <c r="A534" s="192" t="s">
        <v>1921</v>
      </c>
      <c r="B534" s="158" t="s">
        <v>1332</v>
      </c>
      <c r="C534" s="192" t="s">
        <v>2</v>
      </c>
      <c r="D534" s="200">
        <v>2</v>
      </c>
      <c r="E534" s="201"/>
      <c r="F534" s="201"/>
    </row>
    <row r="535" spans="1:8" s="178" customFormat="1" x14ac:dyDescent="0.25">
      <c r="A535" s="234">
        <v>7.4</v>
      </c>
      <c r="B535" s="197" t="s">
        <v>91</v>
      </c>
      <c r="C535" s="167"/>
      <c r="D535" s="217"/>
      <c r="E535" s="204"/>
      <c r="F535" s="199"/>
    </row>
    <row r="536" spans="1:8" s="178" customFormat="1" x14ac:dyDescent="0.25">
      <c r="A536" s="192" t="s">
        <v>1922</v>
      </c>
      <c r="B536" s="158" t="s">
        <v>31</v>
      </c>
      <c r="C536" s="192" t="s">
        <v>0</v>
      </c>
      <c r="D536" s="200">
        <v>25.86</v>
      </c>
      <c r="E536" s="201"/>
      <c r="F536" s="201"/>
      <c r="H536" s="180"/>
    </row>
    <row r="537" spans="1:8" s="178" customFormat="1" x14ac:dyDescent="0.25">
      <c r="A537" s="192" t="s">
        <v>1923</v>
      </c>
      <c r="B537" s="158" t="s">
        <v>33</v>
      </c>
      <c r="C537" s="192" t="s">
        <v>2</v>
      </c>
      <c r="D537" s="200">
        <v>3</v>
      </c>
      <c r="E537" s="201"/>
      <c r="F537" s="201"/>
    </row>
    <row r="538" spans="1:8" s="178" customFormat="1" x14ac:dyDescent="0.25">
      <c r="A538" s="192" t="s">
        <v>1924</v>
      </c>
      <c r="B538" s="158" t="s">
        <v>35</v>
      </c>
      <c r="C538" s="192" t="s">
        <v>1</v>
      </c>
      <c r="D538" s="200">
        <v>16.88</v>
      </c>
      <c r="E538" s="201"/>
      <c r="F538" s="201"/>
    </row>
    <row r="539" spans="1:8" s="178" customFormat="1" x14ac:dyDescent="0.25">
      <c r="A539" s="192" t="s">
        <v>1925</v>
      </c>
      <c r="B539" s="158" t="s">
        <v>36</v>
      </c>
      <c r="C539" s="192" t="s">
        <v>1</v>
      </c>
      <c r="D539" s="200">
        <v>17.88</v>
      </c>
      <c r="E539" s="201"/>
      <c r="F539" s="201"/>
    </row>
    <row r="540" spans="1:8" s="178" customFormat="1" ht="36" x14ac:dyDescent="0.25">
      <c r="A540" s="192" t="s">
        <v>1926</v>
      </c>
      <c r="B540" s="158" t="s">
        <v>8</v>
      </c>
      <c r="C540" s="192" t="s">
        <v>1</v>
      </c>
      <c r="D540" s="200">
        <v>5.85</v>
      </c>
      <c r="E540" s="201"/>
      <c r="F540" s="201"/>
    </row>
    <row r="541" spans="1:8" s="183" customFormat="1" ht="36" x14ac:dyDescent="0.25">
      <c r="A541" s="192" t="s">
        <v>1927</v>
      </c>
      <c r="B541" s="158" t="s">
        <v>9</v>
      </c>
      <c r="C541" s="192" t="s">
        <v>1</v>
      </c>
      <c r="D541" s="200">
        <v>2.4300000000000002</v>
      </c>
      <c r="E541" s="201"/>
      <c r="F541" s="201"/>
    </row>
    <row r="542" spans="1:8" s="183" customFormat="1" ht="36" x14ac:dyDescent="0.25">
      <c r="A542" s="192" t="s">
        <v>1928</v>
      </c>
      <c r="B542" s="158" t="s">
        <v>10</v>
      </c>
      <c r="C542" s="192" t="s">
        <v>1</v>
      </c>
      <c r="D542" s="200">
        <v>2.85</v>
      </c>
      <c r="E542" s="201"/>
      <c r="F542" s="201"/>
    </row>
    <row r="543" spans="1:8" s="183" customFormat="1" ht="24" x14ac:dyDescent="0.25">
      <c r="A543" s="192" t="s">
        <v>1929</v>
      </c>
      <c r="B543" s="158" t="s">
        <v>13</v>
      </c>
      <c r="C543" s="192" t="s">
        <v>2</v>
      </c>
      <c r="D543" s="200">
        <v>1</v>
      </c>
      <c r="E543" s="201"/>
      <c r="F543" s="201"/>
    </row>
    <row r="544" spans="1:8" s="183" customFormat="1" ht="24" x14ac:dyDescent="0.25">
      <c r="A544" s="192" t="s">
        <v>1930</v>
      </c>
      <c r="B544" s="158" t="s">
        <v>12</v>
      </c>
      <c r="C544" s="192" t="s">
        <v>2</v>
      </c>
      <c r="D544" s="200">
        <v>1</v>
      </c>
      <c r="E544" s="201"/>
      <c r="F544" s="201"/>
    </row>
    <row r="545" spans="1:8" s="183" customFormat="1" ht="24" x14ac:dyDescent="0.25">
      <c r="A545" s="192" t="s">
        <v>1931</v>
      </c>
      <c r="B545" s="158" t="s">
        <v>11</v>
      </c>
      <c r="C545" s="192" t="s">
        <v>2</v>
      </c>
      <c r="D545" s="200">
        <v>2</v>
      </c>
      <c r="E545" s="201"/>
      <c r="F545" s="201"/>
    </row>
    <row r="546" spans="1:8" s="183" customFormat="1" ht="24" x14ac:dyDescent="0.25">
      <c r="A546" s="192" t="s">
        <v>1932</v>
      </c>
      <c r="B546" s="158" t="s">
        <v>17</v>
      </c>
      <c r="C546" s="192" t="s">
        <v>2</v>
      </c>
      <c r="D546" s="200">
        <v>1</v>
      </c>
      <c r="E546" s="201"/>
      <c r="F546" s="201"/>
    </row>
    <row r="547" spans="1:8" s="183" customFormat="1" ht="24" x14ac:dyDescent="0.25">
      <c r="A547" s="192" t="s">
        <v>1933</v>
      </c>
      <c r="B547" s="158" t="s">
        <v>39</v>
      </c>
      <c r="C547" s="192" t="s">
        <v>1</v>
      </c>
      <c r="D547" s="200">
        <v>6.75</v>
      </c>
      <c r="E547" s="201"/>
      <c r="F547" s="201"/>
    </row>
    <row r="548" spans="1:8" s="183" customFormat="1" ht="48" x14ac:dyDescent="0.25">
      <c r="A548" s="192" t="s">
        <v>1934</v>
      </c>
      <c r="B548" s="158" t="s">
        <v>15</v>
      </c>
      <c r="C548" s="192" t="s">
        <v>2</v>
      </c>
      <c r="D548" s="200">
        <v>3</v>
      </c>
      <c r="E548" s="201"/>
      <c r="F548" s="201"/>
    </row>
    <row r="549" spans="1:8" s="183" customFormat="1" ht="36" x14ac:dyDescent="0.25">
      <c r="A549" s="192" t="s">
        <v>1935</v>
      </c>
      <c r="B549" s="158" t="s">
        <v>40</v>
      </c>
      <c r="C549" s="192" t="s">
        <v>2</v>
      </c>
      <c r="D549" s="200">
        <v>1</v>
      </c>
      <c r="E549" s="201"/>
      <c r="F549" s="201"/>
    </row>
    <row r="550" spans="1:8" s="183" customFormat="1" ht="24" x14ac:dyDescent="0.25">
      <c r="A550" s="192" t="s">
        <v>1936</v>
      </c>
      <c r="B550" s="158" t="s">
        <v>49</v>
      </c>
      <c r="C550" s="192" t="s">
        <v>2</v>
      </c>
      <c r="D550" s="200">
        <v>1</v>
      </c>
      <c r="E550" s="201"/>
      <c r="F550" s="201"/>
    </row>
    <row r="551" spans="1:8" s="183" customFormat="1" x14ac:dyDescent="0.25">
      <c r="A551" s="192" t="s">
        <v>1937</v>
      </c>
      <c r="B551" s="158" t="s">
        <v>51</v>
      </c>
      <c r="C551" s="192" t="s">
        <v>2</v>
      </c>
      <c r="D551" s="200">
        <v>2</v>
      </c>
      <c r="E551" s="201"/>
      <c r="F551" s="201"/>
    </row>
    <row r="552" spans="1:8" s="183" customFormat="1" ht="24" x14ac:dyDescent="0.25">
      <c r="A552" s="192" t="s">
        <v>1938</v>
      </c>
      <c r="B552" s="158" t="s">
        <v>19</v>
      </c>
      <c r="C552" s="192" t="s">
        <v>0</v>
      </c>
      <c r="D552" s="200">
        <v>25.86</v>
      </c>
      <c r="E552" s="201"/>
      <c r="F552" s="201"/>
    </row>
    <row r="553" spans="1:8" s="183" customFormat="1" x14ac:dyDescent="0.25">
      <c r="A553" s="192" t="s">
        <v>1939</v>
      </c>
      <c r="B553" s="158" t="s">
        <v>53</v>
      </c>
      <c r="C553" s="192" t="s">
        <v>0</v>
      </c>
      <c r="D553" s="200">
        <v>22.72</v>
      </c>
      <c r="E553" s="201"/>
      <c r="F553" s="201"/>
    </row>
    <row r="554" spans="1:8" s="178" customFormat="1" ht="60" x14ac:dyDescent="0.25">
      <c r="A554" s="192" t="s">
        <v>1940</v>
      </c>
      <c r="B554" s="158" t="s">
        <v>101</v>
      </c>
      <c r="C554" s="192" t="s">
        <v>0</v>
      </c>
      <c r="D554" s="200">
        <v>5.7</v>
      </c>
      <c r="E554" s="201"/>
      <c r="F554" s="201"/>
      <c r="H554" s="180"/>
    </row>
    <row r="555" spans="1:8" s="178" customFormat="1" x14ac:dyDescent="0.25">
      <c r="A555" s="192" t="s">
        <v>1941</v>
      </c>
      <c r="B555" s="158" t="s">
        <v>18</v>
      </c>
      <c r="C555" s="192" t="s">
        <v>0</v>
      </c>
      <c r="D555" s="200">
        <v>12.88</v>
      </c>
      <c r="E555" s="201"/>
      <c r="F555" s="201"/>
    </row>
    <row r="556" spans="1:8" s="178" customFormat="1" ht="48" x14ac:dyDescent="0.25">
      <c r="A556" s="192" t="s">
        <v>1942</v>
      </c>
      <c r="B556" s="158" t="s">
        <v>1332</v>
      </c>
      <c r="C556" s="192" t="s">
        <v>2</v>
      </c>
      <c r="D556" s="200">
        <v>2</v>
      </c>
      <c r="E556" s="201"/>
      <c r="F556" s="201"/>
    </row>
    <row r="557" spans="1:8" s="178" customFormat="1" x14ac:dyDescent="0.25">
      <c r="A557" s="234">
        <v>7.5</v>
      </c>
      <c r="B557" s="197" t="s">
        <v>92</v>
      </c>
      <c r="C557" s="167"/>
      <c r="D557" s="217"/>
      <c r="E557" s="204"/>
      <c r="F557" s="199"/>
    </row>
    <row r="558" spans="1:8" s="183" customFormat="1" x14ac:dyDescent="0.25">
      <c r="A558" s="192" t="s">
        <v>1943</v>
      </c>
      <c r="B558" s="158" t="s">
        <v>69</v>
      </c>
      <c r="C558" s="192" t="s">
        <v>0</v>
      </c>
      <c r="D558" s="200">
        <v>602.96</v>
      </c>
      <c r="E558" s="201"/>
      <c r="F558" s="201"/>
    </row>
    <row r="559" spans="1:8" s="183" customFormat="1" ht="24" x14ac:dyDescent="0.25">
      <c r="A559" s="192" t="s">
        <v>1944</v>
      </c>
      <c r="B559" s="158" t="s">
        <v>70</v>
      </c>
      <c r="C559" s="192" t="s">
        <v>0</v>
      </c>
      <c r="D559" s="200">
        <v>52.83</v>
      </c>
      <c r="E559" s="201"/>
      <c r="F559" s="201"/>
    </row>
    <row r="560" spans="1:8" s="178" customFormat="1" x14ac:dyDescent="0.25">
      <c r="A560" s="192" t="s">
        <v>1945</v>
      </c>
      <c r="B560" s="158" t="s">
        <v>71</v>
      </c>
      <c r="C560" s="192" t="s">
        <v>0</v>
      </c>
      <c r="D560" s="200">
        <v>5.13</v>
      </c>
      <c r="E560" s="201"/>
      <c r="F560" s="201"/>
      <c r="H560" s="180"/>
    </row>
    <row r="561" spans="1:6" s="178" customFormat="1" x14ac:dyDescent="0.25">
      <c r="A561" s="192" t="s">
        <v>1946</v>
      </c>
      <c r="B561" s="158" t="s">
        <v>85</v>
      </c>
      <c r="C561" s="192" t="s">
        <v>0</v>
      </c>
      <c r="D561" s="200">
        <v>17.41</v>
      </c>
      <c r="E561" s="201"/>
      <c r="F561" s="201"/>
    </row>
    <row r="562" spans="1:6" s="178" customFormat="1" x14ac:dyDescent="0.25">
      <c r="A562" s="234">
        <v>7.6</v>
      </c>
      <c r="B562" s="197" t="s">
        <v>93</v>
      </c>
      <c r="C562" s="167"/>
      <c r="D562" s="217"/>
      <c r="E562" s="204"/>
      <c r="F562" s="199"/>
    </row>
    <row r="563" spans="1:6" s="178" customFormat="1" x14ac:dyDescent="0.25">
      <c r="A563" s="192" t="s">
        <v>1947</v>
      </c>
      <c r="B563" s="158" t="s">
        <v>69</v>
      </c>
      <c r="C563" s="192" t="s">
        <v>0</v>
      </c>
      <c r="D563" s="200">
        <v>1117.04</v>
      </c>
      <c r="E563" s="201"/>
      <c r="F563" s="201"/>
    </row>
    <row r="564" spans="1:6" s="183" customFormat="1" ht="24" x14ac:dyDescent="0.25">
      <c r="A564" s="192" t="s">
        <v>1948</v>
      </c>
      <c r="B564" s="158" t="s">
        <v>70</v>
      </c>
      <c r="C564" s="192" t="s">
        <v>0</v>
      </c>
      <c r="D564" s="200">
        <v>39.36</v>
      </c>
      <c r="E564" s="201"/>
      <c r="F564" s="201"/>
    </row>
    <row r="565" spans="1:6" s="183" customFormat="1" x14ac:dyDescent="0.25">
      <c r="A565" s="192" t="s">
        <v>1949</v>
      </c>
      <c r="B565" s="158" t="s">
        <v>85</v>
      </c>
      <c r="C565" s="192" t="s">
        <v>0</v>
      </c>
      <c r="D565" s="200">
        <v>24.59</v>
      </c>
      <c r="E565" s="201"/>
      <c r="F565" s="201"/>
    </row>
    <row r="566" spans="1:6" s="178" customFormat="1" x14ac:dyDescent="0.25">
      <c r="A566" s="234">
        <v>7.7</v>
      </c>
      <c r="B566" s="197" t="s">
        <v>94</v>
      </c>
      <c r="C566" s="167"/>
      <c r="D566" s="217"/>
      <c r="E566" s="204"/>
      <c r="F566" s="199"/>
    </row>
    <row r="567" spans="1:6" s="183" customFormat="1" x14ac:dyDescent="0.25">
      <c r="A567" s="192" t="s">
        <v>1950</v>
      </c>
      <c r="B567" s="158" t="s">
        <v>69</v>
      </c>
      <c r="C567" s="192" t="s">
        <v>0</v>
      </c>
      <c r="D567" s="200">
        <v>976.53</v>
      </c>
      <c r="E567" s="201"/>
      <c r="F567" s="201"/>
    </row>
    <row r="568" spans="1:6" s="183" customFormat="1" ht="24" x14ac:dyDescent="0.25">
      <c r="A568" s="192" t="s">
        <v>1951</v>
      </c>
      <c r="B568" s="158" t="s">
        <v>70</v>
      </c>
      <c r="C568" s="192" t="s">
        <v>0</v>
      </c>
      <c r="D568" s="200">
        <v>54.08</v>
      </c>
      <c r="E568" s="201"/>
      <c r="F568" s="201"/>
    </row>
    <row r="569" spans="1:6" s="183" customFormat="1" x14ac:dyDescent="0.25">
      <c r="A569" s="192" t="s">
        <v>1952</v>
      </c>
      <c r="B569" s="158" t="s">
        <v>85</v>
      </c>
      <c r="C569" s="192" t="s">
        <v>0</v>
      </c>
      <c r="D569" s="200">
        <v>34.9</v>
      </c>
      <c r="E569" s="201"/>
      <c r="F569" s="201"/>
    </row>
    <row r="570" spans="1:6" s="178" customFormat="1" x14ac:dyDescent="0.25">
      <c r="A570" s="234">
        <v>7.8</v>
      </c>
      <c r="B570" s="197" t="s">
        <v>95</v>
      </c>
      <c r="C570" s="167"/>
      <c r="D570" s="217"/>
      <c r="E570" s="204"/>
      <c r="F570" s="199"/>
    </row>
    <row r="571" spans="1:6" s="183" customFormat="1" x14ac:dyDescent="0.25">
      <c r="A571" s="192" t="s">
        <v>1953</v>
      </c>
      <c r="B571" s="158" t="s">
        <v>69</v>
      </c>
      <c r="C571" s="192" t="s">
        <v>0</v>
      </c>
      <c r="D571" s="200">
        <v>888.73</v>
      </c>
      <c r="E571" s="201"/>
      <c r="F571" s="201"/>
    </row>
    <row r="572" spans="1:6" s="178" customFormat="1" ht="24" x14ac:dyDescent="0.25">
      <c r="A572" s="192" t="s">
        <v>1954</v>
      </c>
      <c r="B572" s="158" t="s">
        <v>70</v>
      </c>
      <c r="C572" s="192" t="s">
        <v>0</v>
      </c>
      <c r="D572" s="200">
        <v>95.37</v>
      </c>
      <c r="E572" s="201"/>
      <c r="F572" s="201"/>
    </row>
    <row r="573" spans="1:6" s="183" customFormat="1" x14ac:dyDescent="0.25">
      <c r="A573" s="192" t="s">
        <v>1955</v>
      </c>
      <c r="B573" s="158" t="s">
        <v>85</v>
      </c>
      <c r="C573" s="192" t="s">
        <v>0</v>
      </c>
      <c r="D573" s="200">
        <v>90.41</v>
      </c>
      <c r="E573" s="201"/>
      <c r="F573" s="201"/>
    </row>
    <row r="574" spans="1:6" s="178" customFormat="1" x14ac:dyDescent="0.25">
      <c r="A574" s="234">
        <v>7.9</v>
      </c>
      <c r="B574" s="197" t="s">
        <v>96</v>
      </c>
      <c r="C574" s="167"/>
      <c r="D574" s="217"/>
      <c r="E574" s="204"/>
      <c r="F574" s="199"/>
    </row>
    <row r="575" spans="1:6" s="183" customFormat="1" x14ac:dyDescent="0.25">
      <c r="A575" s="192" t="s">
        <v>1956</v>
      </c>
      <c r="B575" s="208" t="s">
        <v>69</v>
      </c>
      <c r="C575" s="192" t="s">
        <v>0</v>
      </c>
      <c r="D575" s="200">
        <v>960.62</v>
      </c>
      <c r="E575" s="201"/>
      <c r="F575" s="201"/>
    </row>
    <row r="576" spans="1:6" s="183" customFormat="1" x14ac:dyDescent="0.25">
      <c r="A576" s="192" t="s">
        <v>1957</v>
      </c>
      <c r="B576" s="208" t="s">
        <v>70</v>
      </c>
      <c r="C576" s="192" t="s">
        <v>0</v>
      </c>
      <c r="D576" s="200">
        <v>59.25</v>
      </c>
      <c r="E576" s="201"/>
      <c r="F576" s="201"/>
    </row>
    <row r="577" spans="1:8" s="183" customFormat="1" x14ac:dyDescent="0.25">
      <c r="A577" s="192" t="s">
        <v>1958</v>
      </c>
      <c r="B577" s="208" t="s">
        <v>85</v>
      </c>
      <c r="C577" s="192" t="s">
        <v>0</v>
      </c>
      <c r="D577" s="200">
        <v>26.23</v>
      </c>
      <c r="E577" s="201"/>
      <c r="F577" s="201"/>
    </row>
    <row r="578" spans="1:8" s="178" customFormat="1" ht="24" x14ac:dyDescent="0.25">
      <c r="A578" s="233">
        <v>7.1</v>
      </c>
      <c r="B578" s="197" t="s">
        <v>97</v>
      </c>
      <c r="C578" s="167"/>
      <c r="D578" s="217"/>
      <c r="E578" s="204"/>
      <c r="F578" s="199"/>
    </row>
    <row r="579" spans="1:8" s="183" customFormat="1" x14ac:dyDescent="0.25">
      <c r="A579" s="192" t="s">
        <v>1959</v>
      </c>
      <c r="B579" s="158" t="s">
        <v>69</v>
      </c>
      <c r="C579" s="192" t="s">
        <v>0</v>
      </c>
      <c r="D579" s="200">
        <v>525.04</v>
      </c>
      <c r="E579" s="201"/>
      <c r="F579" s="201"/>
    </row>
    <row r="580" spans="1:8" s="178" customFormat="1" ht="24" x14ac:dyDescent="0.25">
      <c r="A580" s="192" t="s">
        <v>1960</v>
      </c>
      <c r="B580" s="158" t="s">
        <v>70</v>
      </c>
      <c r="C580" s="192" t="s">
        <v>0</v>
      </c>
      <c r="D580" s="200">
        <v>56.019999999999996</v>
      </c>
      <c r="E580" s="201"/>
      <c r="F580" s="201"/>
      <c r="H580" s="180"/>
    </row>
    <row r="581" spans="1:8" s="178" customFormat="1" ht="36" x14ac:dyDescent="0.25">
      <c r="A581" s="192" t="s">
        <v>1961</v>
      </c>
      <c r="B581" s="158" t="s">
        <v>72</v>
      </c>
      <c r="C581" s="192" t="s">
        <v>1</v>
      </c>
      <c r="D581" s="200">
        <v>28</v>
      </c>
      <c r="E581" s="201"/>
      <c r="F581" s="201"/>
    </row>
    <row r="582" spans="1:8" s="178" customFormat="1" x14ac:dyDescent="0.25">
      <c r="A582" s="192" t="s">
        <v>1962</v>
      </c>
      <c r="B582" s="158" t="s">
        <v>87</v>
      </c>
      <c r="C582" s="192" t="s">
        <v>1</v>
      </c>
      <c r="D582" s="200">
        <v>41.92</v>
      </c>
      <c r="E582" s="201"/>
      <c r="F582" s="201"/>
    </row>
    <row r="583" spans="1:8" s="178" customFormat="1" ht="24" x14ac:dyDescent="0.25">
      <c r="A583" s="233">
        <v>7.11</v>
      </c>
      <c r="B583" s="197" t="s">
        <v>98</v>
      </c>
      <c r="C583" s="167"/>
      <c r="D583" s="217"/>
      <c r="E583" s="204"/>
      <c r="F583" s="199"/>
    </row>
    <row r="584" spans="1:8" s="183" customFormat="1" x14ac:dyDescent="0.25">
      <c r="A584" s="192" t="s">
        <v>1963</v>
      </c>
      <c r="B584" s="158" t="s">
        <v>69</v>
      </c>
      <c r="C584" s="192" t="s">
        <v>0</v>
      </c>
      <c r="D584" s="200">
        <v>633.17999999999995</v>
      </c>
      <c r="E584" s="201"/>
      <c r="F584" s="201"/>
    </row>
    <row r="585" spans="1:8" s="183" customFormat="1" ht="24" x14ac:dyDescent="0.25">
      <c r="A585" s="192" t="s">
        <v>1964</v>
      </c>
      <c r="B585" s="158" t="s">
        <v>70</v>
      </c>
      <c r="C585" s="192" t="s">
        <v>0</v>
      </c>
      <c r="D585" s="200">
        <v>40.11</v>
      </c>
      <c r="E585" s="201"/>
      <c r="F585" s="201"/>
    </row>
    <row r="586" spans="1:8" s="178" customFormat="1" x14ac:dyDescent="0.25">
      <c r="A586" s="233">
        <v>7.12</v>
      </c>
      <c r="B586" s="197" t="s">
        <v>99</v>
      </c>
      <c r="C586" s="167"/>
      <c r="D586" s="217"/>
      <c r="E586" s="204"/>
      <c r="F586" s="199"/>
    </row>
    <row r="587" spans="1:8" s="183" customFormat="1" x14ac:dyDescent="0.25">
      <c r="A587" s="192" t="s">
        <v>1965</v>
      </c>
      <c r="B587" s="158" t="s">
        <v>69</v>
      </c>
      <c r="C587" s="192" t="s">
        <v>0</v>
      </c>
      <c r="D587" s="200">
        <v>1769.54</v>
      </c>
      <c r="E587" s="201"/>
      <c r="F587" s="201"/>
    </row>
    <row r="588" spans="1:8" s="178" customFormat="1" ht="24" x14ac:dyDescent="0.25">
      <c r="A588" s="192" t="s">
        <v>1966</v>
      </c>
      <c r="B588" s="158" t="s">
        <v>70</v>
      </c>
      <c r="C588" s="192" t="s">
        <v>0</v>
      </c>
      <c r="D588" s="200">
        <v>99.9</v>
      </c>
      <c r="E588" s="201"/>
      <c r="F588" s="201"/>
      <c r="H588" s="180"/>
    </row>
    <row r="589" spans="1:8" s="178" customFormat="1" x14ac:dyDescent="0.25">
      <c r="A589" s="192" t="s">
        <v>1967</v>
      </c>
      <c r="B589" s="158" t="s">
        <v>85</v>
      </c>
      <c r="C589" s="192" t="s">
        <v>0</v>
      </c>
      <c r="D589" s="200">
        <v>36.15</v>
      </c>
      <c r="E589" s="201"/>
      <c r="F589" s="201"/>
    </row>
    <row r="590" spans="1:8" s="178" customFormat="1" x14ac:dyDescent="0.25">
      <c r="A590" s="192" t="s">
        <v>1968</v>
      </c>
      <c r="B590" s="158" t="s">
        <v>87</v>
      </c>
      <c r="C590" s="192" t="s">
        <v>1</v>
      </c>
      <c r="D590" s="200">
        <v>22</v>
      </c>
      <c r="E590" s="201"/>
      <c r="F590" s="201"/>
    </row>
    <row r="591" spans="1:8" s="178" customFormat="1" x14ac:dyDescent="0.25">
      <c r="A591" s="233">
        <v>7.13</v>
      </c>
      <c r="B591" s="197" t="s">
        <v>100</v>
      </c>
      <c r="C591" s="167"/>
      <c r="D591" s="217"/>
      <c r="E591" s="204"/>
      <c r="F591" s="199"/>
    </row>
    <row r="592" spans="1:8" s="183" customFormat="1" x14ac:dyDescent="0.25">
      <c r="A592" s="192" t="s">
        <v>1969</v>
      </c>
      <c r="B592" s="158" t="s">
        <v>69</v>
      </c>
      <c r="C592" s="192" t="s">
        <v>0</v>
      </c>
      <c r="D592" s="200">
        <v>1130.6500000000001</v>
      </c>
      <c r="E592" s="201"/>
      <c r="F592" s="201"/>
    </row>
    <row r="593" spans="1:6" s="183" customFormat="1" ht="24" x14ac:dyDescent="0.25">
      <c r="A593" s="192" t="s">
        <v>1970</v>
      </c>
      <c r="B593" s="158" t="s">
        <v>70</v>
      </c>
      <c r="C593" s="192" t="s">
        <v>0</v>
      </c>
      <c r="D593" s="200">
        <v>91.39</v>
      </c>
      <c r="E593" s="201"/>
      <c r="F593" s="201"/>
    </row>
    <row r="594" spans="1:6" s="183" customFormat="1" x14ac:dyDescent="0.25">
      <c r="A594" s="192" t="s">
        <v>1971</v>
      </c>
      <c r="B594" s="158" t="s">
        <v>85</v>
      </c>
      <c r="C594" s="192" t="s">
        <v>0</v>
      </c>
      <c r="D594" s="200">
        <v>25.82</v>
      </c>
      <c r="E594" s="201"/>
      <c r="F594" s="201"/>
    </row>
    <row r="595" spans="1:6" s="178" customFormat="1" x14ac:dyDescent="0.25">
      <c r="A595" s="233">
        <v>7.14</v>
      </c>
      <c r="B595" s="197" t="s">
        <v>102</v>
      </c>
      <c r="C595" s="167"/>
      <c r="D595" s="217"/>
      <c r="E595" s="204"/>
      <c r="F595" s="199"/>
    </row>
    <row r="596" spans="1:6" s="183" customFormat="1" ht="36" x14ac:dyDescent="0.25">
      <c r="A596" s="192" t="s">
        <v>1972</v>
      </c>
      <c r="B596" s="158" t="s">
        <v>103</v>
      </c>
      <c r="C596" s="192" t="s">
        <v>2</v>
      </c>
      <c r="D596" s="200">
        <v>6</v>
      </c>
      <c r="E596" s="201"/>
      <c r="F596" s="201"/>
    </row>
    <row r="597" spans="1:6" s="183" customFormat="1" ht="48" x14ac:dyDescent="0.25">
      <c r="A597" s="192" t="s">
        <v>1973</v>
      </c>
      <c r="B597" s="158" t="s">
        <v>1367</v>
      </c>
      <c r="C597" s="192" t="s">
        <v>2</v>
      </c>
      <c r="D597" s="200">
        <v>1</v>
      </c>
      <c r="E597" s="201"/>
      <c r="F597" s="201"/>
    </row>
    <row r="598" spans="1:6" s="178" customFormat="1" ht="36" x14ac:dyDescent="0.25">
      <c r="A598" s="192" t="s">
        <v>1974</v>
      </c>
      <c r="B598" s="158" t="s">
        <v>1369</v>
      </c>
      <c r="C598" s="192" t="s">
        <v>2</v>
      </c>
      <c r="D598" s="200">
        <v>2</v>
      </c>
      <c r="E598" s="201"/>
      <c r="F598" s="201"/>
    </row>
    <row r="599" spans="1:6" s="183" customFormat="1" ht="48" x14ac:dyDescent="0.25">
      <c r="A599" s="192" t="s">
        <v>1975</v>
      </c>
      <c r="B599" s="158" t="s">
        <v>1370</v>
      </c>
      <c r="C599" s="192" t="s">
        <v>2</v>
      </c>
      <c r="D599" s="200">
        <v>1</v>
      </c>
      <c r="E599" s="201"/>
      <c r="F599" s="201"/>
    </row>
    <row r="600" spans="1:6" s="183" customFormat="1" ht="36" x14ac:dyDescent="0.25">
      <c r="A600" s="192" t="s">
        <v>1976</v>
      </c>
      <c r="B600" s="158" t="s">
        <v>1371</v>
      </c>
      <c r="C600" s="192" t="s">
        <v>2</v>
      </c>
      <c r="D600" s="200">
        <v>1</v>
      </c>
      <c r="E600" s="201"/>
      <c r="F600" s="201"/>
    </row>
    <row r="601" spans="1:6" s="183" customFormat="1" ht="24" x14ac:dyDescent="0.25">
      <c r="A601" s="192" t="s">
        <v>1977</v>
      </c>
      <c r="B601" s="158" t="s">
        <v>104</v>
      </c>
      <c r="C601" s="192" t="s">
        <v>2</v>
      </c>
      <c r="D601" s="200">
        <v>7</v>
      </c>
      <c r="E601" s="201"/>
      <c r="F601" s="201"/>
    </row>
    <row r="602" spans="1:6" s="178" customFormat="1" x14ac:dyDescent="0.25">
      <c r="A602" s="233">
        <v>7.15</v>
      </c>
      <c r="B602" s="197" t="s">
        <v>1209</v>
      </c>
      <c r="C602" s="167"/>
      <c r="D602" s="217"/>
      <c r="E602" s="204"/>
      <c r="F602" s="199"/>
    </row>
    <row r="603" spans="1:6" s="183" customFormat="1" ht="24" x14ac:dyDescent="0.25">
      <c r="A603" s="192" t="s">
        <v>1978</v>
      </c>
      <c r="B603" s="158" t="s">
        <v>1210</v>
      </c>
      <c r="C603" s="192" t="s">
        <v>1</v>
      </c>
      <c r="D603" s="200">
        <v>24</v>
      </c>
      <c r="E603" s="201"/>
      <c r="F603" s="201"/>
    </row>
    <row r="604" spans="1:6" s="183" customFormat="1" x14ac:dyDescent="0.25">
      <c r="A604" s="196"/>
      <c r="B604" s="160" t="s">
        <v>1225</v>
      </c>
      <c r="C604" s="214"/>
      <c r="D604" s="215"/>
      <c r="E604" s="216"/>
      <c r="F604" s="207"/>
    </row>
    <row r="605" spans="1:6" s="178" customFormat="1" ht="24" x14ac:dyDescent="0.25">
      <c r="A605" s="191">
        <v>8</v>
      </c>
      <c r="B605" s="173" t="s">
        <v>2346</v>
      </c>
      <c r="C605" s="174"/>
      <c r="D605" s="175"/>
      <c r="E605" s="176"/>
      <c r="F605" s="177"/>
    </row>
    <row r="606" spans="1:6" s="178" customFormat="1" x14ac:dyDescent="0.25">
      <c r="A606" s="234">
        <v>8.1</v>
      </c>
      <c r="B606" s="197" t="s">
        <v>108</v>
      </c>
      <c r="C606" s="167"/>
      <c r="D606" s="217"/>
      <c r="E606" s="204"/>
      <c r="F606" s="199"/>
    </row>
    <row r="607" spans="1:6" s="183" customFormat="1" ht="24" x14ac:dyDescent="0.25">
      <c r="A607" s="192" t="s">
        <v>1979</v>
      </c>
      <c r="B607" s="157" t="s">
        <v>1373</v>
      </c>
      <c r="C607" s="192" t="s">
        <v>0</v>
      </c>
      <c r="D607" s="200">
        <v>1159.7</v>
      </c>
      <c r="E607" s="201"/>
      <c r="F607" s="201"/>
    </row>
    <row r="608" spans="1:6" s="183" customFormat="1" x14ac:dyDescent="0.25">
      <c r="A608" s="192" t="s">
        <v>1980</v>
      </c>
      <c r="B608" s="157" t="s">
        <v>1375</v>
      </c>
      <c r="C608" s="192" t="s">
        <v>0</v>
      </c>
      <c r="D608" s="200">
        <v>30.51</v>
      </c>
      <c r="E608" s="201"/>
      <c r="F608" s="201"/>
    </row>
    <row r="609" spans="1:6" s="183" customFormat="1" ht="24" x14ac:dyDescent="0.25">
      <c r="A609" s="192" t="s">
        <v>1981</v>
      </c>
      <c r="B609" s="157" t="s">
        <v>1374</v>
      </c>
      <c r="C609" s="192" t="s">
        <v>0</v>
      </c>
      <c r="D609" s="200">
        <v>73.03</v>
      </c>
      <c r="E609" s="201"/>
      <c r="F609" s="201"/>
    </row>
    <row r="610" spans="1:6" s="183" customFormat="1" x14ac:dyDescent="0.25">
      <c r="A610" s="192" t="s">
        <v>1982</v>
      </c>
      <c r="B610" s="157" t="s">
        <v>87</v>
      </c>
      <c r="C610" s="192" t="s">
        <v>1</v>
      </c>
      <c r="D610" s="200">
        <v>20.399999999999999</v>
      </c>
      <c r="E610" s="201"/>
      <c r="F610" s="201"/>
    </row>
    <row r="611" spans="1:6" s="178" customFormat="1" x14ac:dyDescent="0.25">
      <c r="A611" s="234">
        <v>8.1999999999999993</v>
      </c>
      <c r="B611" s="197" t="s">
        <v>109</v>
      </c>
      <c r="C611" s="167"/>
      <c r="D611" s="217"/>
      <c r="E611" s="204"/>
      <c r="F611" s="199"/>
    </row>
    <row r="612" spans="1:6" s="183" customFormat="1" ht="24" x14ac:dyDescent="0.25">
      <c r="A612" s="192" t="s">
        <v>1983</v>
      </c>
      <c r="B612" s="157" t="s">
        <v>1373</v>
      </c>
      <c r="C612" s="192" t="s">
        <v>0</v>
      </c>
      <c r="D612" s="200">
        <v>806.89</v>
      </c>
      <c r="E612" s="201"/>
      <c r="F612" s="201"/>
    </row>
    <row r="613" spans="1:6" s="183" customFormat="1" ht="24" x14ac:dyDescent="0.25">
      <c r="A613" s="192" t="s">
        <v>1984</v>
      </c>
      <c r="B613" s="157" t="s">
        <v>1374</v>
      </c>
      <c r="C613" s="192" t="s">
        <v>0</v>
      </c>
      <c r="D613" s="200">
        <v>53.099999999999994</v>
      </c>
      <c r="E613" s="201"/>
      <c r="F613" s="201"/>
    </row>
    <row r="614" spans="1:6" s="183" customFormat="1" x14ac:dyDescent="0.25">
      <c r="A614" s="167">
        <v>8.3000000000000007</v>
      </c>
      <c r="B614" s="197" t="s">
        <v>110</v>
      </c>
      <c r="C614" s="167"/>
      <c r="D614" s="202"/>
      <c r="E614" s="204"/>
      <c r="F614" s="204"/>
    </row>
    <row r="615" spans="1:6" s="183" customFormat="1" ht="24" x14ac:dyDescent="0.25">
      <c r="A615" s="192" t="s">
        <v>1985</v>
      </c>
      <c r="B615" s="157" t="s">
        <v>1373</v>
      </c>
      <c r="C615" s="192" t="s">
        <v>0</v>
      </c>
      <c r="D615" s="200">
        <v>363.6</v>
      </c>
      <c r="E615" s="201"/>
      <c r="F615" s="201"/>
    </row>
    <row r="616" spans="1:6" s="183" customFormat="1" ht="24" x14ac:dyDescent="0.25">
      <c r="A616" s="192" t="s">
        <v>1986</v>
      </c>
      <c r="B616" s="157" t="s">
        <v>1374</v>
      </c>
      <c r="C616" s="192" t="s">
        <v>0</v>
      </c>
      <c r="D616" s="200">
        <v>15.299999999999999</v>
      </c>
      <c r="E616" s="201"/>
      <c r="F616" s="201"/>
    </row>
    <row r="617" spans="1:6" s="183" customFormat="1" x14ac:dyDescent="0.25">
      <c r="A617" s="167">
        <v>8.4</v>
      </c>
      <c r="B617" s="197" t="s">
        <v>111</v>
      </c>
      <c r="C617" s="167"/>
      <c r="D617" s="202"/>
      <c r="E617" s="204"/>
      <c r="F617" s="204"/>
    </row>
    <row r="618" spans="1:6" s="183" customFormat="1" ht="24" x14ac:dyDescent="0.25">
      <c r="A618" s="192" t="s">
        <v>1987</v>
      </c>
      <c r="B618" s="157" t="s">
        <v>1373</v>
      </c>
      <c r="C618" s="192" t="s">
        <v>0</v>
      </c>
      <c r="D618" s="200">
        <v>529.4</v>
      </c>
      <c r="E618" s="201"/>
      <c r="F618" s="201"/>
    </row>
    <row r="619" spans="1:6" s="183" customFormat="1" ht="24" x14ac:dyDescent="0.25">
      <c r="A619" s="192" t="s">
        <v>1988</v>
      </c>
      <c r="B619" s="157" t="s">
        <v>1374</v>
      </c>
      <c r="C619" s="192" t="s">
        <v>0</v>
      </c>
      <c r="D619" s="200">
        <v>27.05</v>
      </c>
      <c r="E619" s="201"/>
      <c r="F619" s="201"/>
    </row>
    <row r="620" spans="1:6" s="183" customFormat="1" x14ac:dyDescent="0.25">
      <c r="A620" s="167">
        <v>8.5</v>
      </c>
      <c r="B620" s="197" t="s">
        <v>1372</v>
      </c>
      <c r="C620" s="167"/>
      <c r="D620" s="202"/>
      <c r="E620" s="204"/>
      <c r="F620" s="204"/>
    </row>
    <row r="621" spans="1:6" s="183" customFormat="1" ht="24" x14ac:dyDescent="0.25">
      <c r="A621" s="192" t="s">
        <v>1989</v>
      </c>
      <c r="B621" s="157" t="s">
        <v>56</v>
      </c>
      <c r="C621" s="192" t="s">
        <v>0</v>
      </c>
      <c r="D621" s="200">
        <v>6</v>
      </c>
      <c r="E621" s="201"/>
      <c r="F621" s="201"/>
    </row>
    <row r="622" spans="1:6" s="183" customFormat="1" x14ac:dyDescent="0.25">
      <c r="A622" s="192" t="s">
        <v>1990</v>
      </c>
      <c r="B622" s="157" t="s">
        <v>65</v>
      </c>
      <c r="C622" s="192" t="s">
        <v>0</v>
      </c>
      <c r="D622" s="200">
        <v>6</v>
      </c>
      <c r="E622" s="201"/>
      <c r="F622" s="201"/>
    </row>
    <row r="623" spans="1:6" s="183" customFormat="1" x14ac:dyDescent="0.25">
      <c r="A623" s="192" t="s">
        <v>1991</v>
      </c>
      <c r="B623" s="157" t="s">
        <v>22</v>
      </c>
      <c r="C623" s="192" t="s">
        <v>0</v>
      </c>
      <c r="D623" s="200">
        <v>6</v>
      </c>
      <c r="E623" s="205"/>
      <c r="F623" s="201"/>
    </row>
    <row r="624" spans="1:6" s="183" customFormat="1" x14ac:dyDescent="0.25">
      <c r="A624" s="196"/>
      <c r="B624" s="159" t="s">
        <v>1225</v>
      </c>
      <c r="C624" s="214"/>
      <c r="D624" s="215"/>
      <c r="E624" s="218"/>
      <c r="F624" s="207"/>
    </row>
    <row r="625" spans="1:6" s="178" customFormat="1" x14ac:dyDescent="0.25">
      <c r="A625" s="191">
        <v>9</v>
      </c>
      <c r="B625" s="173" t="s">
        <v>2347</v>
      </c>
      <c r="C625" s="174"/>
      <c r="D625" s="175"/>
      <c r="E625" s="176"/>
      <c r="F625" s="177"/>
    </row>
    <row r="626" spans="1:6" s="178" customFormat="1" x14ac:dyDescent="0.25">
      <c r="A626" s="234">
        <v>9.1</v>
      </c>
      <c r="B626" s="197" t="s">
        <v>115</v>
      </c>
      <c r="C626" s="167"/>
      <c r="D626" s="217"/>
      <c r="E626" s="204"/>
      <c r="F626" s="199"/>
    </row>
    <row r="627" spans="1:6" s="183" customFormat="1" x14ac:dyDescent="0.25">
      <c r="A627" s="192" t="s">
        <v>1992</v>
      </c>
      <c r="B627" s="157" t="s">
        <v>31</v>
      </c>
      <c r="C627" s="192" t="s">
        <v>0</v>
      </c>
      <c r="D627" s="200">
        <v>111.14</v>
      </c>
      <c r="E627" s="201"/>
      <c r="F627" s="201"/>
    </row>
    <row r="628" spans="1:6" s="183" customFormat="1" x14ac:dyDescent="0.25">
      <c r="A628" s="192" t="s">
        <v>1993</v>
      </c>
      <c r="B628" s="157" t="s">
        <v>33</v>
      </c>
      <c r="C628" s="192" t="s">
        <v>2</v>
      </c>
      <c r="D628" s="200">
        <v>13</v>
      </c>
      <c r="E628" s="201"/>
      <c r="F628" s="201"/>
    </row>
    <row r="629" spans="1:6" s="183" customFormat="1" x14ac:dyDescent="0.25">
      <c r="A629" s="192" t="s">
        <v>1994</v>
      </c>
      <c r="B629" s="157" t="s">
        <v>35</v>
      </c>
      <c r="C629" s="192" t="s">
        <v>1</v>
      </c>
      <c r="D629" s="200">
        <v>100.22999999999999</v>
      </c>
      <c r="E629" s="201"/>
      <c r="F629" s="201"/>
    </row>
    <row r="630" spans="1:6" s="183" customFormat="1" x14ac:dyDescent="0.25">
      <c r="A630" s="192" t="s">
        <v>1995</v>
      </c>
      <c r="B630" s="157" t="s">
        <v>36</v>
      </c>
      <c r="C630" s="192" t="s">
        <v>1</v>
      </c>
      <c r="D630" s="200">
        <v>100.53</v>
      </c>
      <c r="E630" s="201"/>
      <c r="F630" s="201"/>
    </row>
    <row r="631" spans="1:6" s="183" customFormat="1" ht="36" x14ac:dyDescent="0.25">
      <c r="A631" s="192" t="s">
        <v>1996</v>
      </c>
      <c r="B631" s="157" t="s">
        <v>8</v>
      </c>
      <c r="C631" s="192" t="s">
        <v>1</v>
      </c>
      <c r="D631" s="200">
        <v>13.330000000000002</v>
      </c>
      <c r="E631" s="201"/>
      <c r="F631" s="201"/>
    </row>
    <row r="632" spans="1:6" s="183" customFormat="1" ht="36" x14ac:dyDescent="0.25">
      <c r="A632" s="192" t="s">
        <v>1997</v>
      </c>
      <c r="B632" s="157" t="s">
        <v>9</v>
      </c>
      <c r="C632" s="192" t="s">
        <v>1</v>
      </c>
      <c r="D632" s="200">
        <v>13.78</v>
      </c>
      <c r="E632" s="201"/>
      <c r="F632" s="201"/>
    </row>
    <row r="633" spans="1:6" s="183" customFormat="1" ht="36" x14ac:dyDescent="0.25">
      <c r="A633" s="192" t="s">
        <v>1998</v>
      </c>
      <c r="B633" s="157" t="s">
        <v>10</v>
      </c>
      <c r="C633" s="192" t="s">
        <v>1</v>
      </c>
      <c r="D633" s="200">
        <v>21.83</v>
      </c>
      <c r="E633" s="201"/>
      <c r="F633" s="201"/>
    </row>
    <row r="634" spans="1:6" s="183" customFormat="1" ht="24" x14ac:dyDescent="0.25">
      <c r="A634" s="192" t="s">
        <v>1999</v>
      </c>
      <c r="B634" s="157" t="s">
        <v>13</v>
      </c>
      <c r="C634" s="192" t="s">
        <v>2</v>
      </c>
      <c r="D634" s="200">
        <v>5</v>
      </c>
      <c r="E634" s="201"/>
      <c r="F634" s="201"/>
    </row>
    <row r="635" spans="1:6" s="183" customFormat="1" ht="24" x14ac:dyDescent="0.25">
      <c r="A635" s="192" t="s">
        <v>2000</v>
      </c>
      <c r="B635" s="157" t="s">
        <v>12</v>
      </c>
      <c r="C635" s="192" t="s">
        <v>2</v>
      </c>
      <c r="D635" s="200">
        <v>6</v>
      </c>
      <c r="E635" s="201"/>
      <c r="F635" s="201"/>
    </row>
    <row r="636" spans="1:6" s="183" customFormat="1" ht="24" x14ac:dyDescent="0.25">
      <c r="A636" s="192" t="s">
        <v>2001</v>
      </c>
      <c r="B636" s="157" t="s">
        <v>11</v>
      </c>
      <c r="C636" s="192" t="s">
        <v>2</v>
      </c>
      <c r="D636" s="200">
        <v>4</v>
      </c>
      <c r="E636" s="201"/>
      <c r="F636" s="201"/>
    </row>
    <row r="637" spans="1:6" s="183" customFormat="1" ht="24" x14ac:dyDescent="0.25">
      <c r="A637" s="192" t="s">
        <v>2002</v>
      </c>
      <c r="B637" s="157" t="s">
        <v>17</v>
      </c>
      <c r="C637" s="192" t="s">
        <v>2</v>
      </c>
      <c r="D637" s="200">
        <v>6</v>
      </c>
      <c r="E637" s="201"/>
      <c r="F637" s="201"/>
    </row>
    <row r="638" spans="1:6" s="183" customFormat="1" ht="24" x14ac:dyDescent="0.25">
      <c r="A638" s="192" t="s">
        <v>2003</v>
      </c>
      <c r="B638" s="157" t="s">
        <v>39</v>
      </c>
      <c r="C638" s="192" t="s">
        <v>1</v>
      </c>
      <c r="D638" s="200">
        <v>51.289999999999992</v>
      </c>
      <c r="E638" s="201"/>
      <c r="F638" s="201"/>
    </row>
    <row r="639" spans="1:6" s="183" customFormat="1" ht="48" x14ac:dyDescent="0.25">
      <c r="A639" s="192" t="s">
        <v>2004</v>
      </c>
      <c r="B639" s="157" t="s">
        <v>15</v>
      </c>
      <c r="C639" s="192" t="s">
        <v>2</v>
      </c>
      <c r="D639" s="200">
        <v>13</v>
      </c>
      <c r="E639" s="201"/>
      <c r="F639" s="201"/>
    </row>
    <row r="640" spans="1:6" s="183" customFormat="1" ht="36" x14ac:dyDescent="0.25">
      <c r="A640" s="192" t="s">
        <v>2005</v>
      </c>
      <c r="B640" s="157" t="s">
        <v>40</v>
      </c>
      <c r="C640" s="192" t="s">
        <v>2</v>
      </c>
      <c r="D640" s="200">
        <v>7</v>
      </c>
      <c r="E640" s="201"/>
      <c r="F640" s="201"/>
    </row>
    <row r="641" spans="1:10" s="183" customFormat="1" x14ac:dyDescent="0.25">
      <c r="A641" s="192" t="s">
        <v>2006</v>
      </c>
      <c r="B641" s="157" t="s">
        <v>42</v>
      </c>
      <c r="C641" s="192" t="s">
        <v>2</v>
      </c>
      <c r="D641" s="200">
        <v>1</v>
      </c>
      <c r="E641" s="201"/>
      <c r="F641" s="201"/>
      <c r="G641" s="184"/>
      <c r="I641" s="180"/>
      <c r="J641" s="178"/>
    </row>
    <row r="642" spans="1:10" s="178" customFormat="1" x14ac:dyDescent="0.25">
      <c r="A642" s="192" t="s">
        <v>2007</v>
      </c>
      <c r="B642" s="157" t="s">
        <v>43</v>
      </c>
      <c r="C642" s="192" t="s">
        <v>2</v>
      </c>
      <c r="D642" s="200">
        <v>4</v>
      </c>
      <c r="E642" s="201"/>
      <c r="F642" s="201"/>
      <c r="H642" s="180"/>
    </row>
    <row r="643" spans="1:10" s="178" customFormat="1" x14ac:dyDescent="0.25">
      <c r="A643" s="192" t="s">
        <v>2008</v>
      </c>
      <c r="B643" s="157" t="s">
        <v>44</v>
      </c>
      <c r="C643" s="192" t="s">
        <v>1</v>
      </c>
      <c r="D643" s="200">
        <v>23.32</v>
      </c>
      <c r="E643" s="201"/>
      <c r="F643" s="201"/>
    </row>
    <row r="644" spans="1:10" s="178" customFormat="1" x14ac:dyDescent="0.25">
      <c r="A644" s="192" t="s">
        <v>2009</v>
      </c>
      <c r="B644" s="157" t="s">
        <v>45</v>
      </c>
      <c r="C644" s="192" t="s">
        <v>1</v>
      </c>
      <c r="D644" s="200">
        <v>11.66</v>
      </c>
      <c r="E644" s="201"/>
      <c r="F644" s="201"/>
      <c r="H644" s="185"/>
    </row>
    <row r="645" spans="1:10" s="178" customFormat="1" ht="48" x14ac:dyDescent="0.25">
      <c r="A645" s="192" t="s">
        <v>2010</v>
      </c>
      <c r="B645" s="157" t="s">
        <v>20</v>
      </c>
      <c r="C645" s="192" t="s">
        <v>2</v>
      </c>
      <c r="D645" s="200">
        <v>1</v>
      </c>
      <c r="E645" s="201"/>
      <c r="F645" s="201"/>
      <c r="H645" s="180"/>
    </row>
    <row r="646" spans="1:10" s="178" customFormat="1" ht="84" x14ac:dyDescent="0.25">
      <c r="A646" s="192" t="s">
        <v>2011</v>
      </c>
      <c r="B646" s="157" t="s">
        <v>46</v>
      </c>
      <c r="C646" s="192" t="s">
        <v>2</v>
      </c>
      <c r="D646" s="200">
        <v>4</v>
      </c>
      <c r="E646" s="201"/>
      <c r="F646" s="201"/>
      <c r="H646" s="180"/>
    </row>
    <row r="647" spans="1:10" s="178" customFormat="1" ht="48" x14ac:dyDescent="0.25">
      <c r="A647" s="192" t="s">
        <v>2012</v>
      </c>
      <c r="B647" s="157" t="s">
        <v>47</v>
      </c>
      <c r="C647" s="192" t="s">
        <v>2</v>
      </c>
      <c r="D647" s="200">
        <v>4</v>
      </c>
      <c r="E647" s="201"/>
      <c r="F647" s="201"/>
      <c r="H647" s="180"/>
    </row>
    <row r="648" spans="1:10" s="178" customFormat="1" ht="24" x14ac:dyDescent="0.25">
      <c r="A648" s="192" t="s">
        <v>2013</v>
      </c>
      <c r="B648" s="157" t="s">
        <v>49</v>
      </c>
      <c r="C648" s="192" t="s">
        <v>2</v>
      </c>
      <c r="D648" s="200">
        <v>2</v>
      </c>
      <c r="E648" s="201"/>
      <c r="F648" s="201"/>
      <c r="H648" s="180"/>
    </row>
    <row r="649" spans="1:10" s="178" customFormat="1" x14ac:dyDescent="0.25">
      <c r="A649" s="192" t="s">
        <v>2014</v>
      </c>
      <c r="B649" s="157" t="s">
        <v>50</v>
      </c>
      <c r="C649" s="192" t="s">
        <v>2</v>
      </c>
      <c r="D649" s="200">
        <v>3</v>
      </c>
      <c r="E649" s="201"/>
      <c r="F649" s="201"/>
      <c r="H649" s="180"/>
    </row>
    <row r="650" spans="1:10" s="178" customFormat="1" x14ac:dyDescent="0.25">
      <c r="A650" s="192" t="s">
        <v>2015</v>
      </c>
      <c r="B650" s="157" t="s">
        <v>1331</v>
      </c>
      <c r="C650" s="192" t="s">
        <v>2</v>
      </c>
      <c r="D650" s="200">
        <v>4</v>
      </c>
      <c r="E650" s="201"/>
      <c r="F650" s="201"/>
      <c r="H650" s="180"/>
    </row>
    <row r="651" spans="1:10" s="178" customFormat="1" x14ac:dyDescent="0.25">
      <c r="A651" s="192" t="s">
        <v>2016</v>
      </c>
      <c r="B651" s="157" t="s">
        <v>116</v>
      </c>
      <c r="C651" s="192" t="s">
        <v>2</v>
      </c>
      <c r="D651" s="200">
        <v>4</v>
      </c>
      <c r="E651" s="201"/>
      <c r="F651" s="201"/>
      <c r="H651" s="180"/>
    </row>
    <row r="652" spans="1:10" ht="24" x14ac:dyDescent="0.25">
      <c r="A652" s="192" t="s">
        <v>2017</v>
      </c>
      <c r="B652" s="157" t="s">
        <v>19</v>
      </c>
      <c r="C652" s="192" t="s">
        <v>0</v>
      </c>
      <c r="D652" s="200">
        <v>111.14</v>
      </c>
      <c r="E652" s="201"/>
      <c r="F652" s="201"/>
    </row>
    <row r="653" spans="1:10" x14ac:dyDescent="0.25">
      <c r="A653" s="192" t="s">
        <v>2018</v>
      </c>
      <c r="B653" s="157" t="s">
        <v>53</v>
      </c>
      <c r="C653" s="192" t="s">
        <v>0</v>
      </c>
      <c r="D653" s="200">
        <v>42.64</v>
      </c>
      <c r="E653" s="201"/>
      <c r="F653" s="201"/>
    </row>
    <row r="654" spans="1:10" ht="24" x14ac:dyDescent="0.25">
      <c r="A654" s="192" t="s">
        <v>2019</v>
      </c>
      <c r="B654" s="157" t="s">
        <v>1409</v>
      </c>
      <c r="C654" s="192" t="s">
        <v>0</v>
      </c>
      <c r="D654" s="200">
        <v>42.63</v>
      </c>
      <c r="E654" s="201"/>
      <c r="F654" s="201"/>
    </row>
    <row r="655" spans="1:10" ht="24" x14ac:dyDescent="0.25">
      <c r="A655" s="192" t="s">
        <v>2020</v>
      </c>
      <c r="B655" s="157" t="s">
        <v>54</v>
      </c>
      <c r="C655" s="192" t="str">
        <f>+C654</f>
        <v>m2</v>
      </c>
      <c r="D655" s="200">
        <v>42.63</v>
      </c>
      <c r="E655" s="201"/>
      <c r="F655" s="201"/>
    </row>
    <row r="656" spans="1:10" x14ac:dyDescent="0.25">
      <c r="A656" s="192" t="s">
        <v>2021</v>
      </c>
      <c r="B656" s="157" t="s">
        <v>106</v>
      </c>
      <c r="C656" s="192" t="s">
        <v>0</v>
      </c>
      <c r="D656" s="200">
        <v>58.53</v>
      </c>
      <c r="E656" s="201"/>
      <c r="F656" s="201"/>
    </row>
    <row r="657" spans="1:6" s="178" customFormat="1" x14ac:dyDescent="0.25">
      <c r="A657" s="234">
        <v>9.1999999999999993</v>
      </c>
      <c r="B657" s="197" t="s">
        <v>117</v>
      </c>
      <c r="C657" s="167"/>
      <c r="D657" s="217"/>
      <c r="E657" s="204"/>
      <c r="F657" s="199"/>
    </row>
    <row r="658" spans="1:6" s="178" customFormat="1" x14ac:dyDescent="0.25">
      <c r="A658" s="192" t="s">
        <v>2022</v>
      </c>
      <c r="B658" s="157" t="s">
        <v>31</v>
      </c>
      <c r="C658" s="192" t="s">
        <v>0</v>
      </c>
      <c r="D658" s="200">
        <v>111.14</v>
      </c>
      <c r="E658" s="201"/>
      <c r="F658" s="201"/>
    </row>
    <row r="659" spans="1:6" s="178" customFormat="1" x14ac:dyDescent="0.25">
      <c r="A659" s="192" t="s">
        <v>2023</v>
      </c>
      <c r="B659" s="157" t="s">
        <v>33</v>
      </c>
      <c r="C659" s="192" t="s">
        <v>2</v>
      </c>
      <c r="D659" s="200">
        <v>12</v>
      </c>
      <c r="E659" s="201"/>
      <c r="F659" s="201"/>
    </row>
    <row r="660" spans="1:6" s="178" customFormat="1" x14ac:dyDescent="0.25">
      <c r="A660" s="192" t="s">
        <v>2024</v>
      </c>
      <c r="B660" s="157" t="s">
        <v>35</v>
      </c>
      <c r="C660" s="192" t="s">
        <v>1</v>
      </c>
      <c r="D660" s="200">
        <v>91.259999999999991</v>
      </c>
      <c r="E660" s="201"/>
      <c r="F660" s="201"/>
    </row>
    <row r="661" spans="1:6" s="178" customFormat="1" x14ac:dyDescent="0.25">
      <c r="A661" s="192" t="s">
        <v>2025</v>
      </c>
      <c r="B661" s="157" t="s">
        <v>36</v>
      </c>
      <c r="C661" s="192" t="s">
        <v>1</v>
      </c>
      <c r="D661" s="200">
        <v>91.259999999999991</v>
      </c>
      <c r="E661" s="201"/>
      <c r="F661" s="201"/>
    </row>
    <row r="662" spans="1:6" s="178" customFormat="1" ht="36" x14ac:dyDescent="0.25">
      <c r="A662" s="192" t="s">
        <v>2026</v>
      </c>
      <c r="B662" s="157" t="s">
        <v>8</v>
      </c>
      <c r="C662" s="192" t="s">
        <v>1</v>
      </c>
      <c r="D662" s="200">
        <v>19.680000000000003</v>
      </c>
      <c r="E662" s="201"/>
      <c r="F662" s="201"/>
    </row>
    <row r="663" spans="1:6" s="178" customFormat="1" ht="36" x14ac:dyDescent="0.25">
      <c r="A663" s="192" t="s">
        <v>2027</v>
      </c>
      <c r="B663" s="157" t="s">
        <v>9</v>
      </c>
      <c r="C663" s="192" t="s">
        <v>1</v>
      </c>
      <c r="D663" s="200">
        <v>13.78</v>
      </c>
      <c r="E663" s="201"/>
      <c r="F663" s="201"/>
    </row>
    <row r="664" spans="1:6" s="178" customFormat="1" ht="36" x14ac:dyDescent="0.25">
      <c r="A664" s="192" t="s">
        <v>2028</v>
      </c>
      <c r="B664" s="157" t="s">
        <v>10</v>
      </c>
      <c r="C664" s="192" t="s">
        <v>1</v>
      </c>
      <c r="D664" s="200">
        <v>7.91</v>
      </c>
      <c r="E664" s="201"/>
      <c r="F664" s="201"/>
    </row>
    <row r="665" spans="1:6" s="178" customFormat="1" ht="24" x14ac:dyDescent="0.25">
      <c r="A665" s="192" t="s">
        <v>2029</v>
      </c>
      <c r="B665" s="157" t="s">
        <v>13</v>
      </c>
      <c r="C665" s="192" t="s">
        <v>2</v>
      </c>
      <c r="D665" s="200">
        <v>2</v>
      </c>
      <c r="E665" s="201"/>
      <c r="F665" s="201"/>
    </row>
    <row r="666" spans="1:6" s="178" customFormat="1" ht="24" x14ac:dyDescent="0.25">
      <c r="A666" s="192" t="s">
        <v>2030</v>
      </c>
      <c r="B666" s="157" t="s">
        <v>12</v>
      </c>
      <c r="C666" s="192" t="s">
        <v>2</v>
      </c>
      <c r="D666" s="200">
        <v>6</v>
      </c>
      <c r="E666" s="201"/>
      <c r="F666" s="201"/>
    </row>
    <row r="667" spans="1:6" s="178" customFormat="1" ht="24" x14ac:dyDescent="0.25">
      <c r="A667" s="192" t="s">
        <v>2031</v>
      </c>
      <c r="B667" s="157" t="s">
        <v>11</v>
      </c>
      <c r="C667" s="192" t="s">
        <v>2</v>
      </c>
      <c r="D667" s="200">
        <v>6</v>
      </c>
      <c r="E667" s="201"/>
      <c r="F667" s="201"/>
    </row>
    <row r="668" spans="1:6" s="178" customFormat="1" ht="24" x14ac:dyDescent="0.25">
      <c r="A668" s="192" t="s">
        <v>2032</v>
      </c>
      <c r="B668" s="157" t="s">
        <v>17</v>
      </c>
      <c r="C668" s="192" t="s">
        <v>2</v>
      </c>
      <c r="D668" s="200">
        <v>6</v>
      </c>
      <c r="E668" s="201"/>
      <c r="F668" s="201"/>
    </row>
    <row r="669" spans="1:6" s="178" customFormat="1" ht="24" x14ac:dyDescent="0.25">
      <c r="A669" s="192" t="s">
        <v>2033</v>
      </c>
      <c r="B669" s="157" t="s">
        <v>39</v>
      </c>
      <c r="C669" s="192" t="s">
        <v>1</v>
      </c>
      <c r="D669" s="200">
        <v>49.889999999999993</v>
      </c>
      <c r="E669" s="201"/>
      <c r="F669" s="201"/>
    </row>
    <row r="670" spans="1:6" s="178" customFormat="1" ht="48" x14ac:dyDescent="0.25">
      <c r="A670" s="192" t="s">
        <v>2034</v>
      </c>
      <c r="B670" s="157" t="s">
        <v>15</v>
      </c>
      <c r="C670" s="192" t="s">
        <v>2</v>
      </c>
      <c r="D670" s="200">
        <v>12</v>
      </c>
      <c r="E670" s="201"/>
      <c r="F670" s="201"/>
    </row>
    <row r="671" spans="1:6" s="178" customFormat="1" ht="36" x14ac:dyDescent="0.25">
      <c r="A671" s="192" t="s">
        <v>2035</v>
      </c>
      <c r="B671" s="157" t="s">
        <v>40</v>
      </c>
      <c r="C671" s="192" t="s">
        <v>2</v>
      </c>
      <c r="D671" s="200">
        <v>7</v>
      </c>
      <c r="E671" s="201"/>
      <c r="F671" s="201"/>
    </row>
    <row r="672" spans="1:6" s="178" customFormat="1" x14ac:dyDescent="0.25">
      <c r="A672" s="192" t="s">
        <v>2036</v>
      </c>
      <c r="B672" s="157" t="s">
        <v>42</v>
      </c>
      <c r="C672" s="192" t="s">
        <v>2</v>
      </c>
      <c r="D672" s="200">
        <v>1</v>
      </c>
      <c r="E672" s="201"/>
      <c r="F672" s="201"/>
    </row>
    <row r="673" spans="1:6" s="178" customFormat="1" x14ac:dyDescent="0.25">
      <c r="A673" s="192" t="s">
        <v>2037</v>
      </c>
      <c r="B673" s="157" t="s">
        <v>43</v>
      </c>
      <c r="C673" s="192" t="s">
        <v>2</v>
      </c>
      <c r="D673" s="200">
        <v>4</v>
      </c>
      <c r="E673" s="201"/>
      <c r="F673" s="201"/>
    </row>
    <row r="674" spans="1:6" s="178" customFormat="1" x14ac:dyDescent="0.25">
      <c r="A674" s="192" t="s">
        <v>2038</v>
      </c>
      <c r="B674" s="157" t="s">
        <v>44</v>
      </c>
      <c r="C674" s="192" t="s">
        <v>1</v>
      </c>
      <c r="D674" s="200">
        <v>23.32</v>
      </c>
      <c r="E674" s="201"/>
      <c r="F674" s="201"/>
    </row>
    <row r="675" spans="1:6" s="178" customFormat="1" x14ac:dyDescent="0.25">
      <c r="A675" s="192" t="s">
        <v>2039</v>
      </c>
      <c r="B675" s="157" t="s">
        <v>45</v>
      </c>
      <c r="C675" s="192" t="s">
        <v>1</v>
      </c>
      <c r="D675" s="200">
        <v>11.66</v>
      </c>
      <c r="E675" s="201"/>
      <c r="F675" s="201"/>
    </row>
    <row r="676" spans="1:6" s="178" customFormat="1" ht="48" x14ac:dyDescent="0.25">
      <c r="A676" s="192" t="s">
        <v>2040</v>
      </c>
      <c r="B676" s="157" t="s">
        <v>20</v>
      </c>
      <c r="C676" s="192" t="s">
        <v>2</v>
      </c>
      <c r="D676" s="200">
        <v>1</v>
      </c>
      <c r="E676" s="201"/>
      <c r="F676" s="201"/>
    </row>
    <row r="677" spans="1:6" s="178" customFormat="1" ht="84" x14ac:dyDescent="0.25">
      <c r="A677" s="192" t="s">
        <v>2041</v>
      </c>
      <c r="B677" s="157" t="s">
        <v>46</v>
      </c>
      <c r="C677" s="192" t="s">
        <v>2</v>
      </c>
      <c r="D677" s="200">
        <v>4</v>
      </c>
      <c r="E677" s="201"/>
      <c r="F677" s="201"/>
    </row>
    <row r="678" spans="1:6" s="178" customFormat="1" ht="48" x14ac:dyDescent="0.25">
      <c r="A678" s="192" t="s">
        <v>2042</v>
      </c>
      <c r="B678" s="157" t="s">
        <v>47</v>
      </c>
      <c r="C678" s="192" t="s">
        <v>2</v>
      </c>
      <c r="D678" s="200">
        <v>4</v>
      </c>
      <c r="E678" s="201"/>
      <c r="F678" s="201"/>
    </row>
    <row r="679" spans="1:6" s="178" customFormat="1" ht="24" x14ac:dyDescent="0.25">
      <c r="A679" s="192" t="s">
        <v>2043</v>
      </c>
      <c r="B679" s="157" t="s">
        <v>49</v>
      </c>
      <c r="C679" s="192" t="s">
        <v>2</v>
      </c>
      <c r="D679" s="200">
        <v>2</v>
      </c>
      <c r="E679" s="201"/>
      <c r="F679" s="201"/>
    </row>
    <row r="680" spans="1:6" s="178" customFormat="1" x14ac:dyDescent="0.25">
      <c r="A680" s="192" t="s">
        <v>2044</v>
      </c>
      <c r="B680" s="157" t="s">
        <v>51</v>
      </c>
      <c r="C680" s="192" t="s">
        <v>2</v>
      </c>
      <c r="D680" s="200">
        <v>6</v>
      </c>
      <c r="E680" s="201"/>
      <c r="F680" s="201"/>
    </row>
    <row r="681" spans="1:6" s="178" customFormat="1" x14ac:dyDescent="0.25">
      <c r="A681" s="192" t="s">
        <v>2045</v>
      </c>
      <c r="B681" s="157" t="s">
        <v>116</v>
      </c>
      <c r="C681" s="192" t="s">
        <v>2</v>
      </c>
      <c r="D681" s="200">
        <v>4</v>
      </c>
      <c r="E681" s="201"/>
      <c r="F681" s="201"/>
    </row>
    <row r="682" spans="1:6" s="178" customFormat="1" ht="24" x14ac:dyDescent="0.25">
      <c r="A682" s="192" t="s">
        <v>2046</v>
      </c>
      <c r="B682" s="157" t="s">
        <v>19</v>
      </c>
      <c r="C682" s="192" t="s">
        <v>0</v>
      </c>
      <c r="D682" s="200">
        <v>111.14</v>
      </c>
      <c r="E682" s="201"/>
      <c r="F682" s="201"/>
    </row>
    <row r="683" spans="1:6" s="178" customFormat="1" x14ac:dyDescent="0.25">
      <c r="A683" s="192" t="s">
        <v>2047</v>
      </c>
      <c r="B683" s="157" t="s">
        <v>53</v>
      </c>
      <c r="C683" s="192" t="s">
        <v>0</v>
      </c>
      <c r="D683" s="200">
        <v>42.63</v>
      </c>
      <c r="E683" s="201"/>
      <c r="F683" s="201"/>
    </row>
    <row r="684" spans="1:6" s="178" customFormat="1" ht="24" x14ac:dyDescent="0.25">
      <c r="A684" s="192" t="s">
        <v>2048</v>
      </c>
      <c r="B684" s="157" t="s">
        <v>1409</v>
      </c>
      <c r="C684" s="192" t="s">
        <v>0</v>
      </c>
      <c r="D684" s="200">
        <v>46.94</v>
      </c>
      <c r="E684" s="201"/>
      <c r="F684" s="201"/>
    </row>
    <row r="685" spans="1:6" ht="24" x14ac:dyDescent="0.25">
      <c r="A685" s="192" t="s">
        <v>2049</v>
      </c>
      <c r="B685" s="157" t="s">
        <v>54</v>
      </c>
      <c r="C685" s="192" t="str">
        <f>+C684</f>
        <v>m2</v>
      </c>
      <c r="D685" s="200">
        <v>46.94</v>
      </c>
      <c r="E685" s="201"/>
      <c r="F685" s="201"/>
    </row>
    <row r="686" spans="1:6" x14ac:dyDescent="0.25">
      <c r="A686" s="192" t="s">
        <v>2050</v>
      </c>
      <c r="B686" s="157" t="s">
        <v>18</v>
      </c>
      <c r="C686" s="192" t="s">
        <v>0</v>
      </c>
      <c r="D686" s="200">
        <v>58.53</v>
      </c>
      <c r="E686" s="201"/>
      <c r="F686" s="201"/>
    </row>
    <row r="687" spans="1:6" s="178" customFormat="1" x14ac:dyDescent="0.25">
      <c r="A687" s="234">
        <v>9.3000000000000007</v>
      </c>
      <c r="B687" s="197" t="s">
        <v>119</v>
      </c>
      <c r="C687" s="167"/>
      <c r="D687" s="217"/>
      <c r="E687" s="204"/>
      <c r="F687" s="199"/>
    </row>
    <row r="688" spans="1:6" ht="24" x14ac:dyDescent="0.25">
      <c r="A688" s="192" t="s">
        <v>2051</v>
      </c>
      <c r="B688" s="157" t="s">
        <v>1408</v>
      </c>
      <c r="C688" s="192" t="s">
        <v>0</v>
      </c>
      <c r="D688" s="200">
        <v>875.3</v>
      </c>
      <c r="E688" s="205"/>
      <c r="F688" s="201"/>
    </row>
    <row r="689" spans="1:6" x14ac:dyDescent="0.25">
      <c r="A689" s="192" t="s">
        <v>2052</v>
      </c>
      <c r="B689" s="157" t="s">
        <v>71</v>
      </c>
      <c r="C689" s="192" t="s">
        <v>0</v>
      </c>
      <c r="D689" s="200">
        <v>5.95</v>
      </c>
      <c r="E689" s="205"/>
      <c r="F689" s="201"/>
    </row>
    <row r="690" spans="1:6" x14ac:dyDescent="0.25">
      <c r="A690" s="192" t="s">
        <v>2053</v>
      </c>
      <c r="B690" s="157" t="s">
        <v>112</v>
      </c>
      <c r="C690" s="192" t="s">
        <v>0</v>
      </c>
      <c r="D690" s="200">
        <v>19.59</v>
      </c>
      <c r="E690" s="205"/>
      <c r="F690" s="201"/>
    </row>
    <row r="691" spans="1:6" s="178" customFormat="1" x14ac:dyDescent="0.25">
      <c r="A691" s="234">
        <v>9.4</v>
      </c>
      <c r="B691" s="197" t="s">
        <v>120</v>
      </c>
      <c r="C691" s="167"/>
      <c r="D691" s="217"/>
      <c r="E691" s="204"/>
      <c r="F691" s="199"/>
    </row>
    <row r="692" spans="1:6" ht="24" x14ac:dyDescent="0.25">
      <c r="A692" s="192" t="s">
        <v>2054</v>
      </c>
      <c r="B692" s="157" t="s">
        <v>1408</v>
      </c>
      <c r="C692" s="192" t="s">
        <v>0</v>
      </c>
      <c r="D692" s="200">
        <v>201.05</v>
      </c>
      <c r="E692" s="205"/>
      <c r="F692" s="201"/>
    </row>
    <row r="693" spans="1:6" x14ac:dyDescent="0.25">
      <c r="A693" s="192" t="s">
        <v>2055</v>
      </c>
      <c r="B693" s="157" t="s">
        <v>71</v>
      </c>
      <c r="C693" s="192" t="s">
        <v>0</v>
      </c>
      <c r="D693" s="200">
        <v>21.9</v>
      </c>
      <c r="E693" s="205"/>
      <c r="F693" s="201"/>
    </row>
    <row r="694" spans="1:6" x14ac:dyDescent="0.25">
      <c r="A694" s="192" t="s">
        <v>2056</v>
      </c>
      <c r="B694" s="157" t="s">
        <v>112</v>
      </c>
      <c r="C694" s="192" t="s">
        <v>0</v>
      </c>
      <c r="D694" s="200">
        <v>11.309999999999999</v>
      </c>
      <c r="E694" s="205"/>
      <c r="F694" s="201"/>
    </row>
    <row r="695" spans="1:6" x14ac:dyDescent="0.25">
      <c r="A695" s="192" t="s">
        <v>2057</v>
      </c>
      <c r="B695" s="157" t="s">
        <v>113</v>
      </c>
      <c r="C695" s="192" t="s">
        <v>2</v>
      </c>
      <c r="D695" s="200">
        <v>1</v>
      </c>
      <c r="E695" s="205"/>
      <c r="F695" s="201"/>
    </row>
    <row r="696" spans="1:6" x14ac:dyDescent="0.25">
      <c r="A696" s="192" t="s">
        <v>2058</v>
      </c>
      <c r="B696" s="157" t="s">
        <v>114</v>
      </c>
      <c r="C696" s="192" t="s">
        <v>2</v>
      </c>
      <c r="D696" s="200">
        <v>1</v>
      </c>
      <c r="E696" s="205"/>
      <c r="F696" s="201"/>
    </row>
    <row r="697" spans="1:6" x14ac:dyDescent="0.25">
      <c r="A697" s="192" t="s">
        <v>2059</v>
      </c>
      <c r="B697" s="157" t="s">
        <v>106</v>
      </c>
      <c r="C697" s="192" t="s">
        <v>0</v>
      </c>
      <c r="D697" s="200">
        <v>201.05</v>
      </c>
      <c r="E697" s="205"/>
      <c r="F697" s="201"/>
    </row>
    <row r="698" spans="1:6" ht="24" x14ac:dyDescent="0.25">
      <c r="A698" s="192" t="s">
        <v>2060</v>
      </c>
      <c r="B698" s="157" t="s">
        <v>1365</v>
      </c>
      <c r="C698" s="192" t="s">
        <v>1</v>
      </c>
      <c r="D698" s="200">
        <v>34.479999999999997</v>
      </c>
      <c r="E698" s="205"/>
      <c r="F698" s="201"/>
    </row>
    <row r="699" spans="1:6" ht="24" x14ac:dyDescent="0.25">
      <c r="A699" s="192" t="s">
        <v>2061</v>
      </c>
      <c r="B699" s="157" t="s">
        <v>1157</v>
      </c>
      <c r="C699" s="192" t="s">
        <v>6</v>
      </c>
      <c r="D699" s="200">
        <v>226.55</v>
      </c>
      <c r="E699" s="205"/>
      <c r="F699" s="201"/>
    </row>
    <row r="700" spans="1:6" ht="24" x14ac:dyDescent="0.25">
      <c r="A700" s="192" t="s">
        <v>2062</v>
      </c>
      <c r="B700" s="157" t="s">
        <v>1106</v>
      </c>
      <c r="C700" s="192" t="s">
        <v>1107</v>
      </c>
      <c r="D700" s="200">
        <v>1</v>
      </c>
      <c r="E700" s="205"/>
      <c r="F700" s="201"/>
    </row>
    <row r="701" spans="1:6" ht="24" x14ac:dyDescent="0.25">
      <c r="A701" s="192" t="s">
        <v>2063</v>
      </c>
      <c r="B701" s="157" t="s">
        <v>1344</v>
      </c>
      <c r="C701" s="192" t="s">
        <v>142</v>
      </c>
      <c r="D701" s="200">
        <v>162</v>
      </c>
      <c r="E701" s="205"/>
      <c r="F701" s="201"/>
    </row>
    <row r="702" spans="1:6" ht="24" x14ac:dyDescent="0.25">
      <c r="A702" s="192" t="s">
        <v>2064</v>
      </c>
      <c r="B702" s="157" t="s">
        <v>1345</v>
      </c>
      <c r="C702" s="192" t="s">
        <v>142</v>
      </c>
      <c r="D702" s="200">
        <v>18</v>
      </c>
      <c r="E702" s="205"/>
      <c r="F702" s="201"/>
    </row>
    <row r="703" spans="1:6" ht="24" x14ac:dyDescent="0.25">
      <c r="A703" s="192" t="s">
        <v>2065</v>
      </c>
      <c r="B703" s="157" t="s">
        <v>1216</v>
      </c>
      <c r="C703" s="192" t="s">
        <v>1</v>
      </c>
      <c r="D703" s="200">
        <v>34.799999999999997</v>
      </c>
      <c r="E703" s="205"/>
      <c r="F703" s="201"/>
    </row>
    <row r="704" spans="1:6" ht="24" x14ac:dyDescent="0.25">
      <c r="A704" s="192" t="s">
        <v>2066</v>
      </c>
      <c r="B704" s="157" t="s">
        <v>1217</v>
      </c>
      <c r="C704" s="192" t="s">
        <v>1</v>
      </c>
      <c r="D704" s="200">
        <v>14</v>
      </c>
      <c r="E704" s="205"/>
      <c r="F704" s="201"/>
    </row>
    <row r="705" spans="1:6" s="178" customFormat="1" x14ac:dyDescent="0.25">
      <c r="A705" s="234">
        <v>9.5</v>
      </c>
      <c r="B705" s="197" t="s">
        <v>121</v>
      </c>
      <c r="C705" s="167"/>
      <c r="D705" s="217"/>
      <c r="E705" s="204"/>
      <c r="F705" s="199"/>
    </row>
    <row r="706" spans="1:6" x14ac:dyDescent="0.25">
      <c r="A706" s="192" t="s">
        <v>2067</v>
      </c>
      <c r="B706" s="157" t="s">
        <v>71</v>
      </c>
      <c r="C706" s="192" t="s">
        <v>0</v>
      </c>
      <c r="D706" s="200">
        <v>35.200000000000003</v>
      </c>
      <c r="E706" s="205"/>
      <c r="F706" s="201"/>
    </row>
    <row r="707" spans="1:6" x14ac:dyDescent="0.25">
      <c r="A707" s="192" t="s">
        <v>2068</v>
      </c>
      <c r="B707" s="157" t="s">
        <v>112</v>
      </c>
      <c r="C707" s="192" t="s">
        <v>0</v>
      </c>
      <c r="D707" s="200">
        <v>84</v>
      </c>
      <c r="E707" s="205"/>
      <c r="F707" s="201"/>
    </row>
    <row r="708" spans="1:6" x14ac:dyDescent="0.25">
      <c r="A708" s="192" t="s">
        <v>2069</v>
      </c>
      <c r="B708" s="157" t="s">
        <v>113</v>
      </c>
      <c r="C708" s="192" t="s">
        <v>2</v>
      </c>
      <c r="D708" s="200">
        <v>28</v>
      </c>
      <c r="E708" s="205"/>
      <c r="F708" s="201"/>
    </row>
    <row r="709" spans="1:6" x14ac:dyDescent="0.25">
      <c r="A709" s="192" t="s">
        <v>2070</v>
      </c>
      <c r="B709" s="157" t="s">
        <v>114</v>
      </c>
      <c r="C709" s="192" t="s">
        <v>2</v>
      </c>
      <c r="D709" s="200">
        <v>12</v>
      </c>
      <c r="E709" s="205"/>
      <c r="F709" s="201"/>
    </row>
    <row r="710" spans="1:6" x14ac:dyDescent="0.25">
      <c r="A710" s="192" t="s">
        <v>2071</v>
      </c>
      <c r="B710" s="157" t="s">
        <v>106</v>
      </c>
      <c r="C710" s="192" t="s">
        <v>0</v>
      </c>
      <c r="D710" s="200">
        <v>374.01</v>
      </c>
      <c r="E710" s="205"/>
      <c r="F710" s="201"/>
    </row>
    <row r="711" spans="1:6" ht="24" x14ac:dyDescent="0.25">
      <c r="A711" s="192" t="s">
        <v>2072</v>
      </c>
      <c r="B711" s="157" t="s">
        <v>122</v>
      </c>
      <c r="C711" s="192" t="s">
        <v>1</v>
      </c>
      <c r="D711" s="200">
        <v>46</v>
      </c>
      <c r="E711" s="205"/>
      <c r="F711" s="201"/>
    </row>
    <row r="712" spans="1:6" ht="24" x14ac:dyDescent="0.25">
      <c r="A712" s="192" t="s">
        <v>2073</v>
      </c>
      <c r="B712" s="157" t="s">
        <v>1365</v>
      </c>
      <c r="C712" s="192" t="s">
        <v>1</v>
      </c>
      <c r="D712" s="200">
        <v>82</v>
      </c>
      <c r="E712" s="205"/>
      <c r="F712" s="201"/>
    </row>
    <row r="713" spans="1:6" ht="24" x14ac:dyDescent="0.25">
      <c r="A713" s="192" t="s">
        <v>2074</v>
      </c>
      <c r="B713" s="157" t="s">
        <v>1215</v>
      </c>
      <c r="C713" s="192" t="s">
        <v>2</v>
      </c>
      <c r="D713" s="200">
        <v>3</v>
      </c>
      <c r="E713" s="205"/>
      <c r="F713" s="201"/>
    </row>
    <row r="714" spans="1:6" s="178" customFormat="1" x14ac:dyDescent="0.25">
      <c r="A714" s="234">
        <v>9.6</v>
      </c>
      <c r="B714" s="197" t="s">
        <v>123</v>
      </c>
      <c r="C714" s="167"/>
      <c r="D714" s="217"/>
      <c r="E714" s="204"/>
      <c r="F714" s="199"/>
    </row>
    <row r="715" spans="1:6" ht="24" x14ac:dyDescent="0.25">
      <c r="A715" s="192" t="s">
        <v>2075</v>
      </c>
      <c r="B715" s="157" t="s">
        <v>1408</v>
      </c>
      <c r="C715" s="192" t="s">
        <v>0</v>
      </c>
      <c r="D715" s="200">
        <v>660.28</v>
      </c>
      <c r="E715" s="205"/>
      <c r="F715" s="201"/>
    </row>
    <row r="716" spans="1:6" ht="24" x14ac:dyDescent="0.25">
      <c r="A716" s="192" t="s">
        <v>2076</v>
      </c>
      <c r="B716" s="157" t="s">
        <v>124</v>
      </c>
      <c r="C716" s="192" t="s">
        <v>0</v>
      </c>
      <c r="D716" s="200">
        <v>279.23</v>
      </c>
      <c r="E716" s="205"/>
      <c r="F716" s="201"/>
    </row>
    <row r="717" spans="1:6" s="178" customFormat="1" x14ac:dyDescent="0.25">
      <c r="A717" s="234">
        <v>9.6999999999999993</v>
      </c>
      <c r="B717" s="197" t="s">
        <v>55</v>
      </c>
      <c r="C717" s="167"/>
      <c r="D717" s="217"/>
      <c r="E717" s="204"/>
      <c r="F717" s="199"/>
    </row>
    <row r="718" spans="1:6" ht="24" x14ac:dyDescent="0.25">
      <c r="A718" s="192" t="s">
        <v>2077</v>
      </c>
      <c r="B718" s="157" t="s">
        <v>122</v>
      </c>
      <c r="C718" s="192" t="s">
        <v>1</v>
      </c>
      <c r="D718" s="200">
        <v>72.72999999999999</v>
      </c>
      <c r="E718" s="205"/>
      <c r="F718" s="201"/>
    </row>
    <row r="719" spans="1:6" x14ac:dyDescent="0.25">
      <c r="A719" s="192" t="s">
        <v>2078</v>
      </c>
      <c r="B719" s="157" t="s">
        <v>106</v>
      </c>
      <c r="C719" s="192" t="s">
        <v>0</v>
      </c>
      <c r="D719" s="200">
        <v>163.79</v>
      </c>
      <c r="E719" s="205"/>
      <c r="F719" s="201"/>
    </row>
    <row r="720" spans="1:6" ht="24" x14ac:dyDescent="0.25">
      <c r="A720" s="192" t="s">
        <v>2079</v>
      </c>
      <c r="B720" s="157" t="s">
        <v>1408</v>
      </c>
      <c r="C720" s="192" t="s">
        <v>0</v>
      </c>
      <c r="D720" s="200">
        <v>90.43</v>
      </c>
      <c r="E720" s="205"/>
      <c r="F720" s="201"/>
    </row>
    <row r="721" spans="1:6" x14ac:dyDescent="0.25">
      <c r="A721" s="192" t="s">
        <v>2080</v>
      </c>
      <c r="B721" s="157" t="s">
        <v>71</v>
      </c>
      <c r="C721" s="192" t="s">
        <v>0</v>
      </c>
      <c r="D721" s="200">
        <v>2.7</v>
      </c>
      <c r="E721" s="205"/>
      <c r="F721" s="201"/>
    </row>
    <row r="722" spans="1:6" x14ac:dyDescent="0.25">
      <c r="A722" s="192" t="s">
        <v>2081</v>
      </c>
      <c r="B722" s="157" t="s">
        <v>112</v>
      </c>
      <c r="C722" s="192" t="s">
        <v>0</v>
      </c>
      <c r="D722" s="200">
        <v>31.65</v>
      </c>
      <c r="E722" s="205"/>
      <c r="F722" s="201"/>
    </row>
    <row r="723" spans="1:6" x14ac:dyDescent="0.25">
      <c r="A723" s="192" t="s">
        <v>2082</v>
      </c>
      <c r="B723" s="157" t="s">
        <v>113</v>
      </c>
      <c r="C723" s="192" t="s">
        <v>2</v>
      </c>
      <c r="D723" s="200">
        <v>10</v>
      </c>
      <c r="E723" s="205"/>
      <c r="F723" s="201"/>
    </row>
    <row r="724" spans="1:6" x14ac:dyDescent="0.25">
      <c r="A724" s="192" t="s">
        <v>2083</v>
      </c>
      <c r="B724" s="157" t="s">
        <v>114</v>
      </c>
      <c r="C724" s="192" t="s">
        <v>2</v>
      </c>
      <c r="D724" s="200">
        <v>2</v>
      </c>
      <c r="E724" s="205"/>
      <c r="F724" s="201"/>
    </row>
    <row r="725" spans="1:6" s="178" customFormat="1" x14ac:dyDescent="0.25">
      <c r="A725" s="234">
        <v>9.8000000000000007</v>
      </c>
      <c r="B725" s="197" t="s">
        <v>125</v>
      </c>
      <c r="C725" s="167"/>
      <c r="D725" s="217"/>
      <c r="E725" s="204"/>
      <c r="F725" s="199"/>
    </row>
    <row r="726" spans="1:6" ht="24" x14ac:dyDescent="0.25">
      <c r="A726" s="192" t="s">
        <v>2084</v>
      </c>
      <c r="B726" s="157" t="s">
        <v>126</v>
      </c>
      <c r="C726" s="192" t="s">
        <v>1</v>
      </c>
      <c r="D726" s="200">
        <v>4.5200000000000005</v>
      </c>
      <c r="E726" s="205"/>
      <c r="F726" s="201"/>
    </row>
    <row r="727" spans="1:6" x14ac:dyDescent="0.25">
      <c r="A727" s="192" t="s">
        <v>2085</v>
      </c>
      <c r="B727" s="157" t="s">
        <v>127</v>
      </c>
      <c r="C727" s="192" t="s">
        <v>0</v>
      </c>
      <c r="D727" s="200">
        <v>3.66</v>
      </c>
      <c r="E727" s="205"/>
      <c r="F727" s="201"/>
    </row>
    <row r="728" spans="1:6" x14ac:dyDescent="0.25">
      <c r="A728" s="192" t="s">
        <v>2086</v>
      </c>
      <c r="B728" s="157" t="s">
        <v>128</v>
      </c>
      <c r="C728" s="192" t="s">
        <v>0</v>
      </c>
      <c r="D728" s="200">
        <v>5.56</v>
      </c>
      <c r="E728" s="205"/>
      <c r="F728" s="201"/>
    </row>
    <row r="729" spans="1:6" x14ac:dyDescent="0.25">
      <c r="A729" s="192" t="s">
        <v>2087</v>
      </c>
      <c r="B729" s="157" t="s">
        <v>129</v>
      </c>
      <c r="C729" s="192" t="s">
        <v>0</v>
      </c>
      <c r="D729" s="200">
        <v>7.42</v>
      </c>
      <c r="E729" s="205"/>
      <c r="F729" s="201"/>
    </row>
    <row r="730" spans="1:6" x14ac:dyDescent="0.25">
      <c r="A730" s="192" t="s">
        <v>2088</v>
      </c>
      <c r="B730" s="157" t="s">
        <v>130</v>
      </c>
      <c r="C730" s="192" t="s">
        <v>0</v>
      </c>
      <c r="D730" s="200">
        <v>9.89</v>
      </c>
      <c r="E730" s="205"/>
      <c r="F730" s="201"/>
    </row>
    <row r="731" spans="1:6" ht="24" x14ac:dyDescent="0.25">
      <c r="A731" s="192" t="s">
        <v>2089</v>
      </c>
      <c r="B731" s="157" t="s">
        <v>131</v>
      </c>
      <c r="C731" s="192" t="s">
        <v>2</v>
      </c>
      <c r="D731" s="200">
        <v>11</v>
      </c>
      <c r="E731" s="205"/>
      <c r="F731" s="201"/>
    </row>
    <row r="732" spans="1:6" ht="36" x14ac:dyDescent="0.25">
      <c r="A732" s="192" t="s">
        <v>2090</v>
      </c>
      <c r="B732" s="157" t="s">
        <v>8</v>
      </c>
      <c r="C732" s="192" t="s">
        <v>1</v>
      </c>
      <c r="D732" s="200">
        <v>17.5</v>
      </c>
      <c r="E732" s="205"/>
      <c r="F732" s="201"/>
    </row>
    <row r="733" spans="1:6" s="178" customFormat="1" x14ac:dyDescent="0.25">
      <c r="A733" s="234">
        <v>9.9</v>
      </c>
      <c r="B733" s="197" t="s">
        <v>1227</v>
      </c>
      <c r="C733" s="167"/>
      <c r="D733" s="217"/>
      <c r="E733" s="204"/>
      <c r="F733" s="199"/>
    </row>
    <row r="734" spans="1:6" ht="24" x14ac:dyDescent="0.25">
      <c r="A734" s="192" t="s">
        <v>2091</v>
      </c>
      <c r="B734" s="157" t="s">
        <v>1206</v>
      </c>
      <c r="C734" s="192" t="s">
        <v>6</v>
      </c>
      <c r="D734" s="200">
        <v>80.429999999999993</v>
      </c>
      <c r="E734" s="205"/>
      <c r="F734" s="201"/>
    </row>
    <row r="735" spans="1:6" ht="24" x14ac:dyDescent="0.25">
      <c r="A735" s="192" t="s">
        <v>2092</v>
      </c>
      <c r="B735" s="157" t="s">
        <v>1228</v>
      </c>
      <c r="C735" s="192" t="s">
        <v>1</v>
      </c>
      <c r="D735" s="200">
        <v>40</v>
      </c>
      <c r="E735" s="205"/>
      <c r="F735" s="201"/>
    </row>
    <row r="736" spans="1:6" ht="24" x14ac:dyDescent="0.25">
      <c r="A736" s="192" t="s">
        <v>2093</v>
      </c>
      <c r="B736" s="157" t="s">
        <v>1229</v>
      </c>
      <c r="C736" s="192" t="s">
        <v>1</v>
      </c>
      <c r="D736" s="200">
        <v>70</v>
      </c>
      <c r="E736" s="205"/>
      <c r="F736" s="201"/>
    </row>
    <row r="737" spans="1:6" ht="24" x14ac:dyDescent="0.25">
      <c r="A737" s="192" t="s">
        <v>2094</v>
      </c>
      <c r="B737" s="157" t="s">
        <v>1344</v>
      </c>
      <c r="C737" s="192" t="s">
        <v>142</v>
      </c>
      <c r="D737" s="200">
        <v>61</v>
      </c>
      <c r="E737" s="205"/>
      <c r="F737" s="201"/>
    </row>
    <row r="738" spans="1:6" ht="24" x14ac:dyDescent="0.25">
      <c r="A738" s="192" t="s">
        <v>2095</v>
      </c>
      <c r="B738" s="157" t="s">
        <v>1345</v>
      </c>
      <c r="C738" s="192" t="s">
        <v>142</v>
      </c>
      <c r="D738" s="200">
        <v>40</v>
      </c>
      <c r="E738" s="205"/>
      <c r="F738" s="201"/>
    </row>
    <row r="739" spans="1:6" ht="15" x14ac:dyDescent="0.25">
      <c r="A739" s="240"/>
      <c r="B739" s="159" t="s">
        <v>1225</v>
      </c>
      <c r="C739" s="235"/>
      <c r="D739" s="215"/>
      <c r="E739" s="218"/>
      <c r="F739" s="207"/>
    </row>
    <row r="740" spans="1:6" s="178" customFormat="1" ht="24" x14ac:dyDescent="0.25">
      <c r="A740" s="191">
        <v>10</v>
      </c>
      <c r="B740" s="173" t="s">
        <v>2348</v>
      </c>
      <c r="C740" s="174"/>
      <c r="D740" s="175"/>
      <c r="E740" s="176"/>
      <c r="F740" s="177"/>
    </row>
    <row r="741" spans="1:6" s="178" customFormat="1" x14ac:dyDescent="0.25">
      <c r="A741" s="234">
        <v>10.1</v>
      </c>
      <c r="B741" s="197" t="s">
        <v>105</v>
      </c>
      <c r="C741" s="167"/>
      <c r="D741" s="217"/>
      <c r="E741" s="204"/>
      <c r="F741" s="199"/>
    </row>
    <row r="742" spans="1:6" ht="24" x14ac:dyDescent="0.25">
      <c r="A742" s="192" t="s">
        <v>2096</v>
      </c>
      <c r="B742" s="158" t="s">
        <v>1377</v>
      </c>
      <c r="C742" s="192" t="s">
        <v>0</v>
      </c>
      <c r="D742" s="200">
        <v>454.64</v>
      </c>
      <c r="E742" s="201"/>
      <c r="F742" s="201"/>
    </row>
    <row r="743" spans="1:6" x14ac:dyDescent="0.25">
      <c r="A743" s="192" t="s">
        <v>2097</v>
      </c>
      <c r="B743" s="158" t="s">
        <v>1378</v>
      </c>
      <c r="C743" s="192" t="s">
        <v>1</v>
      </c>
      <c r="D743" s="200">
        <v>41.75</v>
      </c>
      <c r="E743" s="201"/>
      <c r="F743" s="201"/>
    </row>
    <row r="744" spans="1:6" ht="24" x14ac:dyDescent="0.25">
      <c r="A744" s="192" t="s">
        <v>2098</v>
      </c>
      <c r="B744" s="158" t="s">
        <v>1379</v>
      </c>
      <c r="C744" s="192" t="s">
        <v>0</v>
      </c>
      <c r="D744" s="200">
        <v>75.53</v>
      </c>
      <c r="E744" s="201"/>
      <c r="F744" s="201"/>
    </row>
    <row r="745" spans="1:6" ht="24" x14ac:dyDescent="0.25">
      <c r="A745" s="192" t="s">
        <v>2099</v>
      </c>
      <c r="B745" s="158" t="s">
        <v>1380</v>
      </c>
      <c r="C745" s="192" t="s">
        <v>1</v>
      </c>
      <c r="D745" s="200">
        <v>51.269999999999996</v>
      </c>
      <c r="E745" s="201"/>
      <c r="F745" s="201"/>
    </row>
    <row r="746" spans="1:6" x14ac:dyDescent="0.25">
      <c r="A746" s="192" t="s">
        <v>2100</v>
      </c>
      <c r="B746" s="158" t="s">
        <v>1062</v>
      </c>
      <c r="C746" s="192" t="s">
        <v>1</v>
      </c>
      <c r="D746" s="200">
        <v>66.539999999999992</v>
      </c>
      <c r="E746" s="201"/>
      <c r="F746" s="201"/>
    </row>
    <row r="747" spans="1:6" ht="24" x14ac:dyDescent="0.25">
      <c r="A747" s="192" t="s">
        <v>2101</v>
      </c>
      <c r="B747" s="158" t="s">
        <v>1381</v>
      </c>
      <c r="C747" s="192" t="s">
        <v>0</v>
      </c>
      <c r="D747" s="200">
        <v>2.75</v>
      </c>
      <c r="E747" s="201"/>
      <c r="F747" s="201"/>
    </row>
    <row r="748" spans="1:6" x14ac:dyDescent="0.25">
      <c r="A748" s="167">
        <v>10.199999999999999</v>
      </c>
      <c r="B748" s="197" t="s">
        <v>107</v>
      </c>
      <c r="C748" s="167"/>
      <c r="D748" s="202"/>
      <c r="E748" s="204"/>
      <c r="F748" s="204"/>
    </row>
    <row r="749" spans="1:6" ht="24" x14ac:dyDescent="0.25">
      <c r="A749" s="192" t="s">
        <v>2102</v>
      </c>
      <c r="B749" s="158" t="s">
        <v>1058</v>
      </c>
      <c r="C749" s="192" t="s">
        <v>0</v>
      </c>
      <c r="D749" s="200">
        <v>558.01</v>
      </c>
      <c r="E749" s="201"/>
      <c r="F749" s="201"/>
    </row>
    <row r="750" spans="1:6" ht="24" x14ac:dyDescent="0.25">
      <c r="A750" s="192" t="s">
        <v>2103</v>
      </c>
      <c r="B750" s="158" t="s">
        <v>1060</v>
      </c>
      <c r="C750" s="192" t="s">
        <v>0</v>
      </c>
      <c r="D750" s="200">
        <v>80.31</v>
      </c>
      <c r="E750" s="201"/>
      <c r="F750" s="201"/>
    </row>
    <row r="751" spans="1:6" ht="24" x14ac:dyDescent="0.25">
      <c r="A751" s="192" t="s">
        <v>2104</v>
      </c>
      <c r="B751" s="158" t="s">
        <v>1061</v>
      </c>
      <c r="C751" s="192" t="s">
        <v>1</v>
      </c>
      <c r="D751" s="200">
        <v>26.04</v>
      </c>
      <c r="E751" s="201"/>
      <c r="F751" s="201"/>
    </row>
    <row r="752" spans="1:6" x14ac:dyDescent="0.25">
      <c r="A752" s="192" t="s">
        <v>2105</v>
      </c>
      <c r="B752" s="158" t="s">
        <v>1062</v>
      </c>
      <c r="C752" s="192" t="s">
        <v>1</v>
      </c>
      <c r="D752" s="200">
        <v>67.8</v>
      </c>
      <c r="E752" s="201"/>
      <c r="F752" s="201"/>
    </row>
    <row r="753" spans="1:6" ht="24" x14ac:dyDescent="0.25">
      <c r="A753" s="192" t="s">
        <v>2106</v>
      </c>
      <c r="B753" s="158" t="s">
        <v>1063</v>
      </c>
      <c r="C753" s="192" t="s">
        <v>0</v>
      </c>
      <c r="D753" s="200">
        <v>8.64</v>
      </c>
      <c r="E753" s="201"/>
      <c r="F753" s="201"/>
    </row>
    <row r="754" spans="1:6" x14ac:dyDescent="0.25">
      <c r="A754" s="167">
        <v>10.3</v>
      </c>
      <c r="B754" s="197" t="s">
        <v>109</v>
      </c>
      <c r="C754" s="167"/>
      <c r="D754" s="202"/>
      <c r="E754" s="204"/>
      <c r="F754" s="204"/>
    </row>
    <row r="755" spans="1:6" ht="24" x14ac:dyDescent="0.25">
      <c r="A755" s="192" t="s">
        <v>2107</v>
      </c>
      <c r="B755" s="158" t="s">
        <v>1058</v>
      </c>
      <c r="C755" s="192" t="s">
        <v>0</v>
      </c>
      <c r="D755" s="200">
        <v>818.51</v>
      </c>
      <c r="E755" s="201"/>
      <c r="F755" s="201"/>
    </row>
    <row r="756" spans="1:6" ht="24" x14ac:dyDescent="0.25">
      <c r="A756" s="192" t="s">
        <v>2108</v>
      </c>
      <c r="B756" s="158" t="s">
        <v>1060</v>
      </c>
      <c r="C756" s="192" t="s">
        <v>0</v>
      </c>
      <c r="D756" s="200">
        <v>38.96</v>
      </c>
      <c r="E756" s="201"/>
      <c r="F756" s="201"/>
    </row>
    <row r="757" spans="1:6" ht="36" x14ac:dyDescent="0.25">
      <c r="A757" s="192" t="s">
        <v>2109</v>
      </c>
      <c r="B757" s="158" t="s">
        <v>1382</v>
      </c>
      <c r="C757" s="192" t="s">
        <v>0</v>
      </c>
      <c r="D757" s="200">
        <v>41.55</v>
      </c>
      <c r="E757" s="201"/>
      <c r="F757" s="201"/>
    </row>
    <row r="758" spans="1:6" ht="60" x14ac:dyDescent="0.25">
      <c r="A758" s="192" t="s">
        <v>2110</v>
      </c>
      <c r="B758" s="158" t="s">
        <v>1383</v>
      </c>
      <c r="C758" s="192" t="s">
        <v>0</v>
      </c>
      <c r="D758" s="200">
        <v>41.55</v>
      </c>
      <c r="E758" s="201"/>
      <c r="F758" s="201"/>
    </row>
    <row r="759" spans="1:6" ht="24" x14ac:dyDescent="0.25">
      <c r="A759" s="192" t="s">
        <v>2111</v>
      </c>
      <c r="B759" s="158" t="s">
        <v>1063</v>
      </c>
      <c r="C759" s="192" t="s">
        <v>0</v>
      </c>
      <c r="D759" s="200">
        <v>14.11</v>
      </c>
      <c r="E759" s="201"/>
      <c r="F759" s="201"/>
    </row>
    <row r="760" spans="1:6" ht="24" x14ac:dyDescent="0.25">
      <c r="A760" s="192" t="s">
        <v>2112</v>
      </c>
      <c r="B760" s="158" t="s">
        <v>1061</v>
      </c>
      <c r="C760" s="192" t="s">
        <v>1</v>
      </c>
      <c r="D760" s="200">
        <v>13.35</v>
      </c>
      <c r="E760" s="201"/>
      <c r="F760" s="201"/>
    </row>
    <row r="761" spans="1:6" x14ac:dyDescent="0.25">
      <c r="A761" s="192" t="s">
        <v>2113</v>
      </c>
      <c r="B761" s="158" t="s">
        <v>1062</v>
      </c>
      <c r="C761" s="192" t="s">
        <v>1</v>
      </c>
      <c r="D761" s="200">
        <v>34.480000000000004</v>
      </c>
      <c r="E761" s="201"/>
      <c r="F761" s="201"/>
    </row>
    <row r="762" spans="1:6" x14ac:dyDescent="0.25">
      <c r="A762" s="167">
        <v>10.4</v>
      </c>
      <c r="B762" s="197" t="s">
        <v>108</v>
      </c>
      <c r="C762" s="167"/>
      <c r="D762" s="202"/>
      <c r="E762" s="204"/>
      <c r="F762" s="204"/>
    </row>
    <row r="763" spans="1:6" ht="24" x14ac:dyDescent="0.25">
      <c r="A763" s="192" t="s">
        <v>2114</v>
      </c>
      <c r="B763" s="158" t="s">
        <v>1058</v>
      </c>
      <c r="C763" s="192" t="s">
        <v>0</v>
      </c>
      <c r="D763" s="200">
        <v>1164.5899999999999</v>
      </c>
      <c r="E763" s="201"/>
      <c r="F763" s="201"/>
    </row>
    <row r="764" spans="1:6" ht="24" x14ac:dyDescent="0.25">
      <c r="A764" s="192" t="s">
        <v>2115</v>
      </c>
      <c r="B764" s="158" t="s">
        <v>1060</v>
      </c>
      <c r="C764" s="192" t="s">
        <v>0</v>
      </c>
      <c r="D764" s="200">
        <v>103.65</v>
      </c>
      <c r="E764" s="201"/>
      <c r="F764" s="201"/>
    </row>
    <row r="765" spans="1:6" ht="24" x14ac:dyDescent="0.25">
      <c r="A765" s="192" t="s">
        <v>2116</v>
      </c>
      <c r="B765" s="158" t="s">
        <v>1057</v>
      </c>
      <c r="C765" s="192" t="s">
        <v>0</v>
      </c>
      <c r="D765" s="200">
        <v>7.83</v>
      </c>
      <c r="E765" s="201"/>
      <c r="F765" s="201"/>
    </row>
    <row r="766" spans="1:6" ht="60" x14ac:dyDescent="0.25">
      <c r="A766" s="192" t="s">
        <v>2117</v>
      </c>
      <c r="B766" s="158" t="s">
        <v>101</v>
      </c>
      <c r="C766" s="192" t="s">
        <v>0</v>
      </c>
      <c r="D766" s="200">
        <v>7.83</v>
      </c>
      <c r="E766" s="201"/>
      <c r="F766" s="201"/>
    </row>
    <row r="767" spans="1:6" ht="24" x14ac:dyDescent="0.25">
      <c r="A767" s="192" t="s">
        <v>2118</v>
      </c>
      <c r="B767" s="158" t="s">
        <v>1059</v>
      </c>
      <c r="C767" s="192" t="s">
        <v>1</v>
      </c>
      <c r="D767" s="200">
        <v>11.149999999999999</v>
      </c>
      <c r="E767" s="201"/>
      <c r="F767" s="201"/>
    </row>
    <row r="768" spans="1:6" x14ac:dyDescent="0.25">
      <c r="A768" s="192" t="s">
        <v>2119</v>
      </c>
      <c r="B768" s="158" t="s">
        <v>1062</v>
      </c>
      <c r="C768" s="192" t="s">
        <v>1</v>
      </c>
      <c r="D768" s="200">
        <v>216.75</v>
      </c>
      <c r="E768" s="201"/>
      <c r="F768" s="201"/>
    </row>
    <row r="769" spans="1:6" ht="24" x14ac:dyDescent="0.25">
      <c r="A769" s="192" t="s">
        <v>2120</v>
      </c>
      <c r="B769" s="158" t="s">
        <v>1063</v>
      </c>
      <c r="C769" s="192" t="s">
        <v>0</v>
      </c>
      <c r="D769" s="200">
        <v>3.36</v>
      </c>
      <c r="E769" s="201"/>
      <c r="F769" s="201"/>
    </row>
    <row r="770" spans="1:6" ht="24" x14ac:dyDescent="0.25">
      <c r="A770" s="192" t="s">
        <v>2121</v>
      </c>
      <c r="B770" s="158" t="s">
        <v>1064</v>
      </c>
      <c r="C770" s="192" t="s">
        <v>1</v>
      </c>
      <c r="D770" s="200">
        <v>4.8</v>
      </c>
      <c r="E770" s="201"/>
      <c r="F770" s="201"/>
    </row>
    <row r="771" spans="1:6" x14ac:dyDescent="0.25">
      <c r="A771" s="167">
        <v>10.5</v>
      </c>
      <c r="B771" s="197" t="s">
        <v>86</v>
      </c>
      <c r="C771" s="167"/>
      <c r="D771" s="202"/>
      <c r="E771" s="204"/>
      <c r="F771" s="204"/>
    </row>
    <row r="772" spans="1:6" ht="48" x14ac:dyDescent="0.25">
      <c r="A772" s="192" t="s">
        <v>2122</v>
      </c>
      <c r="B772" s="158" t="s">
        <v>1384</v>
      </c>
      <c r="C772" s="192" t="s">
        <v>2</v>
      </c>
      <c r="D772" s="200">
        <v>3</v>
      </c>
      <c r="E772" s="201"/>
      <c r="F772" s="201"/>
    </row>
    <row r="773" spans="1:6" ht="48" x14ac:dyDescent="0.25">
      <c r="A773" s="192" t="s">
        <v>2123</v>
      </c>
      <c r="B773" s="158" t="s">
        <v>1386</v>
      </c>
      <c r="C773" s="192" t="s">
        <v>2</v>
      </c>
      <c r="D773" s="200">
        <v>3</v>
      </c>
      <c r="E773" s="201"/>
      <c r="F773" s="201"/>
    </row>
    <row r="774" spans="1:6" ht="84" x14ac:dyDescent="0.25">
      <c r="A774" s="192" t="s">
        <v>2124</v>
      </c>
      <c r="B774" s="158" t="s">
        <v>1385</v>
      </c>
      <c r="C774" s="192" t="s">
        <v>2</v>
      </c>
      <c r="D774" s="200">
        <v>7</v>
      </c>
      <c r="E774" s="201"/>
      <c r="F774" s="201"/>
    </row>
    <row r="775" spans="1:6" x14ac:dyDescent="0.25">
      <c r="A775" s="167">
        <v>10.6</v>
      </c>
      <c r="B775" s="197" t="s">
        <v>1218</v>
      </c>
      <c r="C775" s="167"/>
      <c r="D775" s="202"/>
      <c r="E775" s="204"/>
      <c r="F775" s="204"/>
    </row>
    <row r="776" spans="1:6" ht="48" x14ac:dyDescent="0.25">
      <c r="A776" s="192" t="s">
        <v>2125</v>
      </c>
      <c r="B776" s="158" t="s">
        <v>1394</v>
      </c>
      <c r="C776" s="192" t="s">
        <v>1</v>
      </c>
      <c r="D776" s="200">
        <v>8</v>
      </c>
      <c r="E776" s="201"/>
      <c r="F776" s="201"/>
    </row>
    <row r="777" spans="1:6" ht="36" x14ac:dyDescent="0.25">
      <c r="A777" s="192" t="s">
        <v>2126</v>
      </c>
      <c r="B777" s="158" t="s">
        <v>1243</v>
      </c>
      <c r="C777" s="192" t="s">
        <v>1</v>
      </c>
      <c r="D777" s="200">
        <v>3</v>
      </c>
      <c r="E777" s="201"/>
      <c r="F777" s="201"/>
    </row>
    <row r="778" spans="1:6" ht="24" x14ac:dyDescent="0.25">
      <c r="A778" s="192" t="s">
        <v>2127</v>
      </c>
      <c r="B778" s="158" t="s">
        <v>1395</v>
      </c>
      <c r="C778" s="222" t="s">
        <v>1</v>
      </c>
      <c r="D778" s="200">
        <v>7</v>
      </c>
      <c r="E778" s="201"/>
      <c r="F778" s="201"/>
    </row>
    <row r="779" spans="1:6" x14ac:dyDescent="0.25">
      <c r="A779" s="196"/>
      <c r="B779" s="160" t="s">
        <v>1225</v>
      </c>
      <c r="C779" s="235"/>
      <c r="D779" s="215"/>
      <c r="E779" s="216"/>
      <c r="F779" s="207"/>
    </row>
    <row r="780" spans="1:6" s="178" customFormat="1" ht="24" x14ac:dyDescent="0.25">
      <c r="A780" s="191">
        <v>11</v>
      </c>
      <c r="B780" s="173" t="s">
        <v>2349</v>
      </c>
      <c r="C780" s="174"/>
      <c r="D780" s="175"/>
      <c r="E780" s="176"/>
      <c r="F780" s="177"/>
    </row>
    <row r="781" spans="1:6" s="178" customFormat="1" x14ac:dyDescent="0.25">
      <c r="A781" s="234">
        <v>11.1</v>
      </c>
      <c r="B781" s="197" t="s">
        <v>1083</v>
      </c>
      <c r="C781" s="167"/>
      <c r="D781" s="217"/>
      <c r="E781" s="204"/>
      <c r="F781" s="199"/>
    </row>
    <row r="782" spans="1:6" ht="24" x14ac:dyDescent="0.25">
      <c r="A782" s="192" t="s">
        <v>2128</v>
      </c>
      <c r="B782" s="158" t="s">
        <v>1396</v>
      </c>
      <c r="C782" s="192" t="s">
        <v>0</v>
      </c>
      <c r="D782" s="200">
        <v>523.9</v>
      </c>
      <c r="E782" s="201"/>
      <c r="F782" s="201"/>
    </row>
    <row r="783" spans="1:6" ht="24" x14ac:dyDescent="0.25">
      <c r="A783" s="192" t="s">
        <v>2129</v>
      </c>
      <c r="B783" s="158" t="s">
        <v>1397</v>
      </c>
      <c r="C783" s="192" t="s">
        <v>1</v>
      </c>
      <c r="D783" s="200">
        <v>38.36</v>
      </c>
      <c r="E783" s="201"/>
      <c r="F783" s="201"/>
    </row>
    <row r="784" spans="1:6" ht="24" x14ac:dyDescent="0.25">
      <c r="A784" s="192" t="s">
        <v>2130</v>
      </c>
      <c r="B784" s="158" t="s">
        <v>1398</v>
      </c>
      <c r="C784" s="192" t="s">
        <v>0</v>
      </c>
      <c r="D784" s="200">
        <v>171.01999999999998</v>
      </c>
      <c r="E784" s="201"/>
      <c r="F784" s="201"/>
    </row>
    <row r="785" spans="1:6" ht="24" x14ac:dyDescent="0.25">
      <c r="A785" s="192" t="s">
        <v>2131</v>
      </c>
      <c r="B785" s="158" t="s">
        <v>1399</v>
      </c>
      <c r="C785" s="192" t="s">
        <v>1</v>
      </c>
      <c r="D785" s="200">
        <v>69.16</v>
      </c>
      <c r="E785" s="201"/>
      <c r="F785" s="201"/>
    </row>
    <row r="786" spans="1:6" x14ac:dyDescent="0.25">
      <c r="A786" s="192" t="s">
        <v>2132</v>
      </c>
      <c r="B786" s="158" t="s">
        <v>1062</v>
      </c>
      <c r="C786" s="192" t="s">
        <v>1</v>
      </c>
      <c r="D786" s="200">
        <v>110.32</v>
      </c>
      <c r="E786" s="201"/>
      <c r="F786" s="201"/>
    </row>
    <row r="787" spans="1:6" ht="24" x14ac:dyDescent="0.25">
      <c r="A787" s="192" t="s">
        <v>2133</v>
      </c>
      <c r="B787" s="158" t="s">
        <v>1400</v>
      </c>
      <c r="C787" s="192" t="s">
        <v>0</v>
      </c>
      <c r="D787" s="200">
        <v>175.19</v>
      </c>
      <c r="E787" s="201"/>
      <c r="F787" s="201"/>
    </row>
    <row r="788" spans="1:6" ht="60" x14ac:dyDescent="0.25">
      <c r="A788" s="192" t="s">
        <v>2134</v>
      </c>
      <c r="B788" s="158" t="s">
        <v>1457</v>
      </c>
      <c r="C788" s="192" t="s">
        <v>0</v>
      </c>
      <c r="D788" s="200">
        <v>175.19</v>
      </c>
      <c r="E788" s="201"/>
      <c r="F788" s="201"/>
    </row>
    <row r="789" spans="1:6" ht="24" x14ac:dyDescent="0.25">
      <c r="A789" s="192" t="s">
        <v>2135</v>
      </c>
      <c r="B789" s="158" t="s">
        <v>1402</v>
      </c>
      <c r="C789" s="192" t="s">
        <v>1</v>
      </c>
      <c r="D789" s="200">
        <v>98.72999999999999</v>
      </c>
      <c r="E789" s="201"/>
      <c r="F789" s="201"/>
    </row>
    <row r="790" spans="1:6" ht="24" x14ac:dyDescent="0.25">
      <c r="A790" s="192" t="s">
        <v>2136</v>
      </c>
      <c r="B790" s="158" t="s">
        <v>1403</v>
      </c>
      <c r="C790" s="192" t="s">
        <v>0</v>
      </c>
      <c r="D790" s="200">
        <v>2.82</v>
      </c>
      <c r="E790" s="201"/>
      <c r="F790" s="201"/>
    </row>
    <row r="791" spans="1:6" s="188" customFormat="1" x14ac:dyDescent="0.25">
      <c r="A791" s="167">
        <v>11.2</v>
      </c>
      <c r="B791" s="197" t="s">
        <v>1084</v>
      </c>
      <c r="C791" s="167"/>
      <c r="D791" s="202"/>
      <c r="E791" s="204"/>
      <c r="F791" s="204"/>
    </row>
    <row r="792" spans="1:6" ht="24" x14ac:dyDescent="0.25">
      <c r="A792" s="192" t="s">
        <v>2137</v>
      </c>
      <c r="B792" s="158" t="s">
        <v>1396</v>
      </c>
      <c r="C792" s="192" t="s">
        <v>0</v>
      </c>
      <c r="D792" s="200">
        <v>381.59</v>
      </c>
      <c r="E792" s="201"/>
      <c r="F792" s="201"/>
    </row>
    <row r="793" spans="1:6" ht="24" x14ac:dyDescent="0.25">
      <c r="A793" s="192" t="s">
        <v>2138</v>
      </c>
      <c r="B793" s="158" t="s">
        <v>1398</v>
      </c>
      <c r="C793" s="192" t="s">
        <v>0</v>
      </c>
      <c r="D793" s="200">
        <v>72.73</v>
      </c>
      <c r="E793" s="201"/>
      <c r="F793" s="201"/>
    </row>
    <row r="794" spans="1:6" x14ac:dyDescent="0.25">
      <c r="A794" s="192" t="s">
        <v>2139</v>
      </c>
      <c r="B794" s="158" t="s">
        <v>1062</v>
      </c>
      <c r="C794" s="192" t="s">
        <v>1</v>
      </c>
      <c r="D794" s="200">
        <v>56.24</v>
      </c>
      <c r="E794" s="201"/>
      <c r="F794" s="201"/>
    </row>
    <row r="795" spans="1:6" ht="24" x14ac:dyDescent="0.25">
      <c r="A795" s="192" t="s">
        <v>2140</v>
      </c>
      <c r="B795" s="158" t="s">
        <v>1400</v>
      </c>
      <c r="C795" s="192" t="s">
        <v>0</v>
      </c>
      <c r="D795" s="200">
        <v>123.16</v>
      </c>
      <c r="E795" s="201"/>
      <c r="F795" s="201"/>
    </row>
    <row r="796" spans="1:6" ht="60" x14ac:dyDescent="0.25">
      <c r="A796" s="192" t="s">
        <v>2141</v>
      </c>
      <c r="B796" s="158" t="s">
        <v>1401</v>
      </c>
      <c r="C796" s="192" t="s">
        <v>0</v>
      </c>
      <c r="D796" s="200">
        <v>123.16</v>
      </c>
      <c r="E796" s="201"/>
      <c r="F796" s="201"/>
    </row>
    <row r="797" spans="1:6" ht="24" x14ac:dyDescent="0.25">
      <c r="A797" s="192" t="s">
        <v>2142</v>
      </c>
      <c r="B797" s="158" t="s">
        <v>1402</v>
      </c>
      <c r="C797" s="192" t="s">
        <v>1</v>
      </c>
      <c r="D797" s="200">
        <v>101.17999999999999</v>
      </c>
      <c r="E797" s="201"/>
      <c r="F797" s="201"/>
    </row>
    <row r="798" spans="1:6" ht="24" x14ac:dyDescent="0.25">
      <c r="A798" s="192" t="s">
        <v>2143</v>
      </c>
      <c r="B798" s="158" t="s">
        <v>1403</v>
      </c>
      <c r="C798" s="192" t="s">
        <v>0</v>
      </c>
      <c r="D798" s="200">
        <v>13.67</v>
      </c>
      <c r="E798" s="201"/>
      <c r="F798" s="201"/>
    </row>
    <row r="799" spans="1:6" x14ac:dyDescent="0.25">
      <c r="A799" s="167">
        <v>11.3</v>
      </c>
      <c r="B799" s="197" t="s">
        <v>1404</v>
      </c>
      <c r="C799" s="225"/>
      <c r="D799" s="198"/>
      <c r="E799" s="199"/>
      <c r="F799" s="199"/>
    </row>
    <row r="800" spans="1:6" ht="24" x14ac:dyDescent="0.25">
      <c r="A800" s="192" t="s">
        <v>2144</v>
      </c>
      <c r="B800" s="158" t="s">
        <v>1405</v>
      </c>
      <c r="C800" s="192" t="s">
        <v>0</v>
      </c>
      <c r="D800" s="200">
        <v>121.4</v>
      </c>
      <c r="E800" s="201"/>
      <c r="F800" s="201"/>
    </row>
    <row r="801" spans="1:6" x14ac:dyDescent="0.25">
      <c r="A801" s="167">
        <v>11.4</v>
      </c>
      <c r="B801" s="197" t="s">
        <v>108</v>
      </c>
      <c r="C801" s="225"/>
      <c r="D801" s="198"/>
      <c r="E801" s="199"/>
      <c r="F801" s="199"/>
    </row>
    <row r="802" spans="1:6" ht="24" x14ac:dyDescent="0.25">
      <c r="A802" s="192" t="s">
        <v>2145</v>
      </c>
      <c r="B802" s="158" t="s">
        <v>1396</v>
      </c>
      <c r="C802" s="192" t="s">
        <v>0</v>
      </c>
      <c r="D802" s="200">
        <v>1365.07</v>
      </c>
      <c r="E802" s="201"/>
      <c r="F802" s="201"/>
    </row>
    <row r="803" spans="1:6" x14ac:dyDescent="0.25">
      <c r="A803" s="192" t="s">
        <v>2146</v>
      </c>
      <c r="B803" s="158" t="s">
        <v>1062</v>
      </c>
      <c r="C803" s="192" t="s">
        <v>1</v>
      </c>
      <c r="D803" s="200">
        <v>228.95</v>
      </c>
      <c r="E803" s="201"/>
      <c r="F803" s="201"/>
    </row>
    <row r="804" spans="1:6" ht="24" x14ac:dyDescent="0.25">
      <c r="A804" s="192" t="s">
        <v>2147</v>
      </c>
      <c r="B804" s="158" t="s">
        <v>1400</v>
      </c>
      <c r="C804" s="192" t="s">
        <v>0</v>
      </c>
      <c r="D804" s="200">
        <v>226.28</v>
      </c>
      <c r="E804" s="201"/>
      <c r="F804" s="201"/>
    </row>
    <row r="805" spans="1:6" ht="60" x14ac:dyDescent="0.25">
      <c r="A805" s="192" t="s">
        <v>2148</v>
      </c>
      <c r="B805" s="158" t="s">
        <v>1401</v>
      </c>
      <c r="C805" s="192" t="s">
        <v>0</v>
      </c>
      <c r="D805" s="200">
        <v>226.28</v>
      </c>
      <c r="E805" s="201"/>
      <c r="F805" s="201"/>
    </row>
    <row r="806" spans="1:6" ht="24" x14ac:dyDescent="0.25">
      <c r="A806" s="192" t="s">
        <v>2149</v>
      </c>
      <c r="B806" s="158" t="s">
        <v>1403</v>
      </c>
      <c r="C806" s="192" t="s">
        <v>0</v>
      </c>
      <c r="D806" s="200">
        <v>6.48</v>
      </c>
      <c r="E806" s="201"/>
      <c r="F806" s="201"/>
    </row>
    <row r="807" spans="1:6" s="188" customFormat="1" x14ac:dyDescent="0.25">
      <c r="A807" s="167">
        <v>11.5</v>
      </c>
      <c r="B807" s="197" t="s">
        <v>109</v>
      </c>
      <c r="C807" s="167"/>
      <c r="D807" s="202"/>
      <c r="E807" s="204"/>
      <c r="F807" s="204"/>
    </row>
    <row r="808" spans="1:6" ht="24" x14ac:dyDescent="0.25">
      <c r="A808" s="192" t="s">
        <v>2150</v>
      </c>
      <c r="B808" s="158" t="s">
        <v>1396</v>
      </c>
      <c r="C808" s="192" t="s">
        <v>0</v>
      </c>
      <c r="D808" s="200">
        <v>1005.77</v>
      </c>
      <c r="E808" s="201"/>
      <c r="F808" s="201"/>
    </row>
    <row r="809" spans="1:6" ht="36" x14ac:dyDescent="0.25">
      <c r="A809" s="192" t="s">
        <v>2151</v>
      </c>
      <c r="B809" s="158" t="s">
        <v>1407</v>
      </c>
      <c r="C809" s="192" t="s">
        <v>0</v>
      </c>
      <c r="D809" s="200">
        <v>42</v>
      </c>
      <c r="E809" s="201"/>
      <c r="F809" s="201"/>
    </row>
    <row r="810" spans="1:6" x14ac:dyDescent="0.25">
      <c r="A810" s="192" t="s">
        <v>2152</v>
      </c>
      <c r="B810" s="158" t="s">
        <v>53</v>
      </c>
      <c r="C810" s="192" t="s">
        <v>0</v>
      </c>
      <c r="D810" s="200">
        <v>42</v>
      </c>
      <c r="E810" s="201"/>
      <c r="F810" s="201"/>
    </row>
    <row r="811" spans="1:6" x14ac:dyDescent="0.25">
      <c r="A811" s="192" t="s">
        <v>2153</v>
      </c>
      <c r="B811" s="158" t="s">
        <v>22</v>
      </c>
      <c r="C811" s="192" t="s">
        <v>0</v>
      </c>
      <c r="D811" s="200">
        <v>42</v>
      </c>
      <c r="E811" s="201"/>
      <c r="F811" s="201"/>
    </row>
    <row r="812" spans="1:6" ht="24" x14ac:dyDescent="0.25">
      <c r="A812" s="192" t="s">
        <v>2154</v>
      </c>
      <c r="B812" s="158" t="s">
        <v>23</v>
      </c>
      <c r="C812" s="192" t="s">
        <v>1</v>
      </c>
      <c r="D812" s="200">
        <v>44.44</v>
      </c>
      <c r="E812" s="201"/>
      <c r="F812" s="201"/>
    </row>
    <row r="813" spans="1:6" x14ac:dyDescent="0.25">
      <c r="A813" s="192" t="s">
        <v>2155</v>
      </c>
      <c r="B813" s="158" t="s">
        <v>1062</v>
      </c>
      <c r="C813" s="192" t="s">
        <v>1</v>
      </c>
      <c r="D813" s="200">
        <v>155</v>
      </c>
      <c r="E813" s="201"/>
      <c r="F813" s="201"/>
    </row>
    <row r="814" spans="1:6" ht="24" x14ac:dyDescent="0.25">
      <c r="A814" s="192" t="s">
        <v>2156</v>
      </c>
      <c r="B814" s="158" t="s">
        <v>1400</v>
      </c>
      <c r="C814" s="192" t="s">
        <v>0</v>
      </c>
      <c r="D814" s="200">
        <v>285.58</v>
      </c>
      <c r="E814" s="201"/>
      <c r="F814" s="201"/>
    </row>
    <row r="815" spans="1:6" ht="60" x14ac:dyDescent="0.25">
      <c r="A815" s="192" t="s">
        <v>2157</v>
      </c>
      <c r="B815" s="158" t="s">
        <v>1401</v>
      </c>
      <c r="C815" s="192" t="s">
        <v>0</v>
      </c>
      <c r="D815" s="200">
        <v>285.58</v>
      </c>
      <c r="E815" s="201"/>
      <c r="F815" s="201"/>
    </row>
    <row r="816" spans="1:6" ht="24" x14ac:dyDescent="0.25">
      <c r="A816" s="192" t="s">
        <v>2158</v>
      </c>
      <c r="B816" s="158" t="s">
        <v>1403</v>
      </c>
      <c r="C816" s="192" t="s">
        <v>0</v>
      </c>
      <c r="D816" s="200">
        <v>19.62</v>
      </c>
      <c r="E816" s="201"/>
      <c r="F816" s="201"/>
    </row>
    <row r="817" spans="1:6" s="188" customFormat="1" x14ac:dyDescent="0.25">
      <c r="A817" s="167">
        <v>11.6</v>
      </c>
      <c r="B817" s="197" t="s">
        <v>1085</v>
      </c>
      <c r="C817" s="167"/>
      <c r="D817" s="202"/>
      <c r="E817" s="204"/>
      <c r="F817" s="204"/>
    </row>
    <row r="818" spans="1:6" ht="24" x14ac:dyDescent="0.25">
      <c r="A818" s="192" t="s">
        <v>2159</v>
      </c>
      <c r="B818" s="158" t="s">
        <v>1396</v>
      </c>
      <c r="C818" s="192" t="s">
        <v>0</v>
      </c>
      <c r="D818" s="200">
        <v>656</v>
      </c>
      <c r="E818" s="201"/>
      <c r="F818" s="201"/>
    </row>
    <row r="819" spans="1:6" x14ac:dyDescent="0.25">
      <c r="A819" s="192" t="s">
        <v>2160</v>
      </c>
      <c r="B819" s="158" t="s">
        <v>1062</v>
      </c>
      <c r="C819" s="192" t="s">
        <v>1</v>
      </c>
      <c r="D819" s="200">
        <v>185.46</v>
      </c>
      <c r="E819" s="201"/>
      <c r="F819" s="201"/>
    </row>
    <row r="820" spans="1:6" ht="24" x14ac:dyDescent="0.25">
      <c r="A820" s="192" t="s">
        <v>2161</v>
      </c>
      <c r="B820" s="158" t="s">
        <v>1406</v>
      </c>
      <c r="C820" s="192" t="s">
        <v>0</v>
      </c>
      <c r="D820" s="200">
        <v>127.32</v>
      </c>
      <c r="E820" s="201"/>
      <c r="F820" s="201"/>
    </row>
    <row r="821" spans="1:6" ht="60" x14ac:dyDescent="0.25">
      <c r="A821" s="192" t="s">
        <v>2162</v>
      </c>
      <c r="B821" s="158" t="s">
        <v>1401</v>
      </c>
      <c r="C821" s="192" t="s">
        <v>0</v>
      </c>
      <c r="D821" s="200">
        <v>127.32</v>
      </c>
      <c r="E821" s="201"/>
      <c r="F821" s="201"/>
    </row>
    <row r="822" spans="1:6" s="188" customFormat="1" x14ac:dyDescent="0.25">
      <c r="A822" s="167">
        <v>11.7</v>
      </c>
      <c r="B822" s="197" t="s">
        <v>1086</v>
      </c>
      <c r="C822" s="167"/>
      <c r="D822" s="202"/>
      <c r="E822" s="204"/>
      <c r="F822" s="204"/>
    </row>
    <row r="823" spans="1:6" ht="24" x14ac:dyDescent="0.25">
      <c r="A823" s="192" t="s">
        <v>2163</v>
      </c>
      <c r="B823" s="158" t="s">
        <v>1396</v>
      </c>
      <c r="C823" s="192" t="s">
        <v>0</v>
      </c>
      <c r="D823" s="200">
        <v>310.24</v>
      </c>
      <c r="E823" s="201"/>
      <c r="F823" s="201"/>
    </row>
    <row r="824" spans="1:6" x14ac:dyDescent="0.25">
      <c r="A824" s="192" t="s">
        <v>2164</v>
      </c>
      <c r="B824" s="158" t="s">
        <v>1062</v>
      </c>
      <c r="C824" s="192" t="s">
        <v>1</v>
      </c>
      <c r="D824" s="200">
        <v>67.540000000000006</v>
      </c>
      <c r="E824" s="201"/>
      <c r="F824" s="201"/>
    </row>
    <row r="825" spans="1:6" ht="24" x14ac:dyDescent="0.25">
      <c r="A825" s="192" t="s">
        <v>2165</v>
      </c>
      <c r="B825" s="158" t="s">
        <v>1400</v>
      </c>
      <c r="C825" s="192" t="s">
        <v>0</v>
      </c>
      <c r="D825" s="200">
        <v>71.23</v>
      </c>
      <c r="E825" s="201"/>
      <c r="F825" s="201"/>
    </row>
    <row r="826" spans="1:6" ht="60" x14ac:dyDescent="0.25">
      <c r="A826" s="192" t="s">
        <v>2166</v>
      </c>
      <c r="B826" s="158" t="s">
        <v>1401</v>
      </c>
      <c r="C826" s="192" t="s">
        <v>0</v>
      </c>
      <c r="D826" s="200">
        <v>71.23</v>
      </c>
      <c r="E826" s="201"/>
      <c r="F826" s="201"/>
    </row>
    <row r="827" spans="1:6" x14ac:dyDescent="0.25">
      <c r="A827" s="167">
        <v>11.8</v>
      </c>
      <c r="B827" s="197" t="s">
        <v>1412</v>
      </c>
      <c r="C827" s="225"/>
      <c r="D827" s="198"/>
      <c r="E827" s="199"/>
      <c r="F827" s="199"/>
    </row>
    <row r="828" spans="1:6" x14ac:dyDescent="0.25">
      <c r="A828" s="192" t="s">
        <v>2167</v>
      </c>
      <c r="B828" s="158" t="s">
        <v>31</v>
      </c>
      <c r="C828" s="192" t="s">
        <v>0</v>
      </c>
      <c r="D828" s="200">
        <v>40.58</v>
      </c>
      <c r="E828" s="201"/>
      <c r="F828" s="201"/>
    </row>
    <row r="829" spans="1:6" x14ac:dyDescent="0.25">
      <c r="A829" s="192" t="s">
        <v>2168</v>
      </c>
      <c r="B829" s="158" t="s">
        <v>33</v>
      </c>
      <c r="C829" s="192" t="s">
        <v>2</v>
      </c>
      <c r="D829" s="200">
        <v>5</v>
      </c>
      <c r="E829" s="201"/>
      <c r="F829" s="201"/>
    </row>
    <row r="830" spans="1:6" x14ac:dyDescent="0.25">
      <c r="A830" s="192" t="s">
        <v>2169</v>
      </c>
      <c r="B830" s="158" t="s">
        <v>35</v>
      </c>
      <c r="C830" s="192" t="s">
        <v>1</v>
      </c>
      <c r="D830" s="200">
        <v>39.58</v>
      </c>
      <c r="E830" s="201"/>
      <c r="F830" s="201"/>
    </row>
    <row r="831" spans="1:6" x14ac:dyDescent="0.25">
      <c r="A831" s="192" t="s">
        <v>2170</v>
      </c>
      <c r="B831" s="158" t="s">
        <v>36</v>
      </c>
      <c r="C831" s="192" t="s">
        <v>1</v>
      </c>
      <c r="D831" s="200">
        <v>39.58</v>
      </c>
      <c r="E831" s="201"/>
      <c r="F831" s="201"/>
    </row>
    <row r="832" spans="1:6" ht="36" x14ac:dyDescent="0.25">
      <c r="A832" s="192" t="s">
        <v>2171</v>
      </c>
      <c r="B832" s="158" t="s">
        <v>8</v>
      </c>
      <c r="C832" s="192" t="s">
        <v>1</v>
      </c>
      <c r="D832" s="200">
        <v>5.68</v>
      </c>
      <c r="E832" s="201"/>
      <c r="F832" s="201"/>
    </row>
    <row r="833" spans="1:6" ht="36" x14ac:dyDescent="0.25">
      <c r="A833" s="192" t="s">
        <v>2172</v>
      </c>
      <c r="B833" s="158" t="s">
        <v>9</v>
      </c>
      <c r="C833" s="192" t="s">
        <v>1</v>
      </c>
      <c r="D833" s="200">
        <v>6.56</v>
      </c>
      <c r="E833" s="201"/>
      <c r="F833" s="201"/>
    </row>
    <row r="834" spans="1:6" ht="36" x14ac:dyDescent="0.25">
      <c r="A834" s="192" t="s">
        <v>2173</v>
      </c>
      <c r="B834" s="158" t="s">
        <v>10</v>
      </c>
      <c r="C834" s="192" t="s">
        <v>1</v>
      </c>
      <c r="D834" s="200">
        <v>11</v>
      </c>
      <c r="E834" s="201"/>
      <c r="F834" s="201"/>
    </row>
    <row r="835" spans="1:6" ht="24" x14ac:dyDescent="0.25">
      <c r="A835" s="192" t="s">
        <v>2174</v>
      </c>
      <c r="B835" s="158" t="s">
        <v>13</v>
      </c>
      <c r="C835" s="192" t="s">
        <v>2</v>
      </c>
      <c r="D835" s="200">
        <v>3</v>
      </c>
      <c r="E835" s="201"/>
      <c r="F835" s="201"/>
    </row>
    <row r="836" spans="1:6" ht="24" x14ac:dyDescent="0.25">
      <c r="A836" s="192" t="s">
        <v>2175</v>
      </c>
      <c r="B836" s="158" t="s">
        <v>12</v>
      </c>
      <c r="C836" s="192" t="s">
        <v>2</v>
      </c>
      <c r="D836" s="200">
        <v>3</v>
      </c>
      <c r="E836" s="201"/>
      <c r="F836" s="201"/>
    </row>
    <row r="837" spans="1:6" ht="24" x14ac:dyDescent="0.25">
      <c r="A837" s="192" t="s">
        <v>2176</v>
      </c>
      <c r="B837" s="158" t="s">
        <v>11</v>
      </c>
      <c r="C837" s="192" t="s">
        <v>2</v>
      </c>
      <c r="D837" s="200">
        <v>2</v>
      </c>
      <c r="E837" s="201"/>
      <c r="F837" s="201"/>
    </row>
    <row r="838" spans="1:6" ht="24" x14ac:dyDescent="0.25">
      <c r="A838" s="192" t="s">
        <v>2177</v>
      </c>
      <c r="B838" s="158" t="s">
        <v>17</v>
      </c>
      <c r="C838" s="192" t="s">
        <v>2</v>
      </c>
      <c r="D838" s="200">
        <v>1</v>
      </c>
      <c r="E838" s="201"/>
      <c r="F838" s="201"/>
    </row>
    <row r="839" spans="1:6" ht="24" x14ac:dyDescent="0.25">
      <c r="A839" s="192" t="s">
        <v>2178</v>
      </c>
      <c r="B839" s="158" t="s">
        <v>39</v>
      </c>
      <c r="C839" s="192" t="s">
        <v>1</v>
      </c>
      <c r="D839" s="200">
        <v>16.34</v>
      </c>
      <c r="E839" s="201"/>
      <c r="F839" s="201"/>
    </row>
    <row r="840" spans="1:6" ht="48" x14ac:dyDescent="0.25">
      <c r="A840" s="192" t="s">
        <v>2179</v>
      </c>
      <c r="B840" s="158" t="s">
        <v>15</v>
      </c>
      <c r="C840" s="192" t="s">
        <v>2</v>
      </c>
      <c r="D840" s="200">
        <v>5</v>
      </c>
      <c r="E840" s="201"/>
      <c r="F840" s="201"/>
    </row>
    <row r="841" spans="1:6" ht="36" x14ac:dyDescent="0.25">
      <c r="A841" s="192" t="s">
        <v>2180</v>
      </c>
      <c r="B841" s="158" t="s">
        <v>40</v>
      </c>
      <c r="C841" s="192" t="s">
        <v>2</v>
      </c>
      <c r="D841" s="200">
        <v>3</v>
      </c>
      <c r="E841" s="201"/>
      <c r="F841" s="201"/>
    </row>
    <row r="842" spans="1:6" x14ac:dyDescent="0.25">
      <c r="A842" s="192" t="s">
        <v>2181</v>
      </c>
      <c r="B842" s="158" t="s">
        <v>42</v>
      </c>
      <c r="C842" s="192" t="s">
        <v>2</v>
      </c>
      <c r="D842" s="200">
        <v>1</v>
      </c>
      <c r="E842" s="201"/>
      <c r="F842" s="201"/>
    </row>
    <row r="843" spans="1:6" x14ac:dyDescent="0.25">
      <c r="A843" s="192" t="s">
        <v>2182</v>
      </c>
      <c r="B843" s="158" t="s">
        <v>43</v>
      </c>
      <c r="C843" s="192" t="s">
        <v>2</v>
      </c>
      <c r="D843" s="200">
        <v>2</v>
      </c>
      <c r="E843" s="201"/>
      <c r="F843" s="201"/>
    </row>
    <row r="844" spans="1:6" x14ac:dyDescent="0.25">
      <c r="A844" s="192" t="s">
        <v>2183</v>
      </c>
      <c r="B844" s="158" t="s">
        <v>44</v>
      </c>
      <c r="C844" s="192" t="s">
        <v>1</v>
      </c>
      <c r="D844" s="200">
        <v>6.67</v>
      </c>
      <c r="E844" s="201"/>
      <c r="F844" s="201"/>
    </row>
    <row r="845" spans="1:6" x14ac:dyDescent="0.25">
      <c r="A845" s="192" t="s">
        <v>2184</v>
      </c>
      <c r="B845" s="158" t="s">
        <v>45</v>
      </c>
      <c r="C845" s="192" t="s">
        <v>1</v>
      </c>
      <c r="D845" s="200">
        <v>6.67</v>
      </c>
      <c r="E845" s="201"/>
      <c r="F845" s="201"/>
    </row>
    <row r="846" spans="1:6" ht="48" x14ac:dyDescent="0.25">
      <c r="A846" s="192" t="s">
        <v>2185</v>
      </c>
      <c r="B846" s="158" t="s">
        <v>20</v>
      </c>
      <c r="C846" s="192" t="s">
        <v>2</v>
      </c>
      <c r="D846" s="200">
        <v>1</v>
      </c>
      <c r="E846" s="201"/>
      <c r="F846" s="201"/>
    </row>
    <row r="847" spans="1:6" ht="84" x14ac:dyDescent="0.25">
      <c r="A847" s="192" t="s">
        <v>2186</v>
      </c>
      <c r="B847" s="158" t="s">
        <v>46</v>
      </c>
      <c r="C847" s="192" t="s">
        <v>2</v>
      </c>
      <c r="D847" s="200">
        <v>2</v>
      </c>
      <c r="E847" s="201"/>
      <c r="F847" s="201"/>
    </row>
    <row r="848" spans="1:6" ht="48" x14ac:dyDescent="0.25">
      <c r="A848" s="192" t="s">
        <v>2187</v>
      </c>
      <c r="B848" s="158" t="s">
        <v>47</v>
      </c>
      <c r="C848" s="192" t="s">
        <v>2</v>
      </c>
      <c r="D848" s="200">
        <v>2</v>
      </c>
      <c r="E848" s="201"/>
      <c r="F848" s="201"/>
    </row>
    <row r="849" spans="1:6" ht="24" x14ac:dyDescent="0.25">
      <c r="A849" s="192" t="s">
        <v>2188</v>
      </c>
      <c r="B849" s="158" t="s">
        <v>49</v>
      </c>
      <c r="C849" s="192" t="s">
        <v>2</v>
      </c>
      <c r="D849" s="200">
        <v>1</v>
      </c>
      <c r="E849" s="201"/>
      <c r="F849" s="201"/>
    </row>
    <row r="850" spans="1:6" x14ac:dyDescent="0.25">
      <c r="A850" s="192" t="s">
        <v>2189</v>
      </c>
      <c r="B850" s="158" t="s">
        <v>50</v>
      </c>
      <c r="C850" s="192" t="s">
        <v>2</v>
      </c>
      <c r="D850" s="200">
        <v>2</v>
      </c>
      <c r="E850" s="201"/>
      <c r="F850" s="201"/>
    </row>
    <row r="851" spans="1:6" x14ac:dyDescent="0.25">
      <c r="A851" s="192" t="s">
        <v>2190</v>
      </c>
      <c r="B851" s="158" t="s">
        <v>1331</v>
      </c>
      <c r="C851" s="192" t="s">
        <v>2</v>
      </c>
      <c r="D851" s="200">
        <v>2</v>
      </c>
      <c r="E851" s="201"/>
      <c r="F851" s="201"/>
    </row>
    <row r="852" spans="1:6" ht="24" x14ac:dyDescent="0.25">
      <c r="A852" s="192" t="s">
        <v>2191</v>
      </c>
      <c r="B852" s="158" t="s">
        <v>19</v>
      </c>
      <c r="C852" s="192" t="s">
        <v>0</v>
      </c>
      <c r="D852" s="200">
        <v>40.58</v>
      </c>
      <c r="E852" s="201"/>
      <c r="F852" s="201"/>
    </row>
    <row r="853" spans="1:6" x14ac:dyDescent="0.25">
      <c r="A853" s="192" t="s">
        <v>2192</v>
      </c>
      <c r="B853" s="158" t="s">
        <v>53</v>
      </c>
      <c r="C853" s="192" t="s">
        <v>0</v>
      </c>
      <c r="D853" s="200">
        <v>8.17</v>
      </c>
      <c r="E853" s="201"/>
      <c r="F853" s="201"/>
    </row>
    <row r="854" spans="1:6" ht="24" x14ac:dyDescent="0.25">
      <c r="A854" s="192" t="s">
        <v>2193</v>
      </c>
      <c r="B854" s="158" t="s">
        <v>1400</v>
      </c>
      <c r="C854" s="192" t="s">
        <v>0</v>
      </c>
      <c r="D854" s="200">
        <v>8.17</v>
      </c>
      <c r="E854" s="201"/>
      <c r="F854" s="201"/>
    </row>
    <row r="855" spans="1:6" ht="24" x14ac:dyDescent="0.25">
      <c r="A855" s="192" t="s">
        <v>2194</v>
      </c>
      <c r="B855" s="158" t="s">
        <v>54</v>
      </c>
      <c r="C855" s="192" t="str">
        <f>+C854</f>
        <v>m2</v>
      </c>
      <c r="D855" s="200">
        <v>8.17</v>
      </c>
      <c r="E855" s="201"/>
      <c r="F855" s="201"/>
    </row>
    <row r="856" spans="1:6" x14ac:dyDescent="0.25">
      <c r="A856" s="192" t="s">
        <v>2195</v>
      </c>
      <c r="B856" s="158" t="s">
        <v>106</v>
      </c>
      <c r="C856" s="192" t="s">
        <v>0</v>
      </c>
      <c r="D856" s="200">
        <v>23.72</v>
      </c>
      <c r="E856" s="201"/>
      <c r="F856" s="201"/>
    </row>
    <row r="857" spans="1:6" s="178" customFormat="1" x14ac:dyDescent="0.25">
      <c r="A857" s="234">
        <v>11.9</v>
      </c>
      <c r="B857" s="197" t="s">
        <v>1411</v>
      </c>
      <c r="C857" s="167"/>
      <c r="D857" s="217"/>
      <c r="E857" s="204"/>
      <c r="F857" s="199"/>
    </row>
    <row r="858" spans="1:6" x14ac:dyDescent="0.25">
      <c r="A858" s="192" t="s">
        <v>2196</v>
      </c>
      <c r="B858" s="158" t="s">
        <v>31</v>
      </c>
      <c r="C858" s="192" t="s">
        <v>0</v>
      </c>
      <c r="D858" s="200">
        <v>34.83</v>
      </c>
      <c r="E858" s="201"/>
      <c r="F858" s="201"/>
    </row>
    <row r="859" spans="1:6" x14ac:dyDescent="0.25">
      <c r="A859" s="192" t="s">
        <v>2197</v>
      </c>
      <c r="B859" s="158" t="s">
        <v>33</v>
      </c>
      <c r="C859" s="192" t="s">
        <v>2</v>
      </c>
      <c r="D859" s="200">
        <v>5</v>
      </c>
      <c r="E859" s="201"/>
      <c r="F859" s="201"/>
    </row>
    <row r="860" spans="1:6" x14ac:dyDescent="0.25">
      <c r="A860" s="192" t="s">
        <v>2198</v>
      </c>
      <c r="B860" s="158" t="s">
        <v>35</v>
      </c>
      <c r="C860" s="192" t="s">
        <v>1</v>
      </c>
      <c r="D860" s="200">
        <v>40.179999999999993</v>
      </c>
      <c r="E860" s="201"/>
      <c r="F860" s="201"/>
    </row>
    <row r="861" spans="1:6" x14ac:dyDescent="0.25">
      <c r="A861" s="192" t="s">
        <v>2199</v>
      </c>
      <c r="B861" s="158" t="s">
        <v>36</v>
      </c>
      <c r="C861" s="192" t="s">
        <v>1</v>
      </c>
      <c r="D861" s="200">
        <v>39.58</v>
      </c>
      <c r="E861" s="201"/>
      <c r="F861" s="201"/>
    </row>
    <row r="862" spans="1:6" ht="36" x14ac:dyDescent="0.25">
      <c r="A862" s="192" t="s">
        <v>2200</v>
      </c>
      <c r="B862" s="158" t="s">
        <v>8</v>
      </c>
      <c r="C862" s="192" t="s">
        <v>1</v>
      </c>
      <c r="D862" s="200">
        <v>5.68</v>
      </c>
      <c r="E862" s="201"/>
      <c r="F862" s="201"/>
    </row>
    <row r="863" spans="1:6" ht="36" x14ac:dyDescent="0.25">
      <c r="A863" s="192" t="s">
        <v>2201</v>
      </c>
      <c r="B863" s="158" t="s">
        <v>9</v>
      </c>
      <c r="C863" s="192" t="s">
        <v>1</v>
      </c>
      <c r="D863" s="200">
        <v>6.56</v>
      </c>
      <c r="E863" s="201"/>
      <c r="F863" s="201"/>
    </row>
    <row r="864" spans="1:6" ht="36" x14ac:dyDescent="0.25">
      <c r="A864" s="192" t="s">
        <v>2202</v>
      </c>
      <c r="B864" s="158" t="s">
        <v>10</v>
      </c>
      <c r="C864" s="192" t="s">
        <v>1</v>
      </c>
      <c r="D864" s="200">
        <v>11</v>
      </c>
      <c r="E864" s="201"/>
      <c r="F864" s="201"/>
    </row>
    <row r="865" spans="1:6" ht="24" x14ac:dyDescent="0.25">
      <c r="A865" s="192" t="s">
        <v>2203</v>
      </c>
      <c r="B865" s="158" t="s">
        <v>13</v>
      </c>
      <c r="C865" s="192" t="s">
        <v>2</v>
      </c>
      <c r="D865" s="200">
        <v>3</v>
      </c>
      <c r="E865" s="201"/>
      <c r="F865" s="201"/>
    </row>
    <row r="866" spans="1:6" ht="24" x14ac:dyDescent="0.25">
      <c r="A866" s="192" t="s">
        <v>2204</v>
      </c>
      <c r="B866" s="158" t="s">
        <v>12</v>
      </c>
      <c r="C866" s="192" t="s">
        <v>2</v>
      </c>
      <c r="D866" s="200">
        <v>1</v>
      </c>
      <c r="E866" s="201"/>
      <c r="F866" s="201"/>
    </row>
    <row r="867" spans="1:6" ht="24" x14ac:dyDescent="0.25">
      <c r="A867" s="192" t="s">
        <v>2205</v>
      </c>
      <c r="B867" s="158" t="s">
        <v>11</v>
      </c>
      <c r="C867" s="192" t="s">
        <v>2</v>
      </c>
      <c r="D867" s="200">
        <v>2</v>
      </c>
      <c r="E867" s="201"/>
      <c r="F867" s="201"/>
    </row>
    <row r="868" spans="1:6" ht="24" x14ac:dyDescent="0.25">
      <c r="A868" s="192" t="s">
        <v>2206</v>
      </c>
      <c r="B868" s="158" t="s">
        <v>17</v>
      </c>
      <c r="C868" s="192" t="s">
        <v>2</v>
      </c>
      <c r="D868" s="200">
        <v>1</v>
      </c>
      <c r="E868" s="201"/>
      <c r="F868" s="201"/>
    </row>
    <row r="869" spans="1:6" ht="24" x14ac:dyDescent="0.25">
      <c r="A869" s="192" t="s">
        <v>2207</v>
      </c>
      <c r="B869" s="158" t="s">
        <v>39</v>
      </c>
      <c r="C869" s="192" t="s">
        <v>1</v>
      </c>
      <c r="D869" s="200">
        <v>16.939999999999998</v>
      </c>
      <c r="E869" s="201"/>
      <c r="F869" s="201"/>
    </row>
    <row r="870" spans="1:6" ht="48" x14ac:dyDescent="0.25">
      <c r="A870" s="192" t="s">
        <v>2208</v>
      </c>
      <c r="B870" s="158" t="s">
        <v>15</v>
      </c>
      <c r="C870" s="192" t="s">
        <v>2</v>
      </c>
      <c r="D870" s="200">
        <v>5</v>
      </c>
      <c r="E870" s="201"/>
      <c r="F870" s="201"/>
    </row>
    <row r="871" spans="1:6" ht="36" x14ac:dyDescent="0.25">
      <c r="A871" s="192" t="s">
        <v>2209</v>
      </c>
      <c r="B871" s="158" t="s">
        <v>40</v>
      </c>
      <c r="C871" s="192" t="s">
        <v>2</v>
      </c>
      <c r="D871" s="200">
        <v>3</v>
      </c>
      <c r="E871" s="201"/>
      <c r="F871" s="201"/>
    </row>
    <row r="872" spans="1:6" x14ac:dyDescent="0.25">
      <c r="A872" s="192" t="s">
        <v>2210</v>
      </c>
      <c r="B872" s="158" t="s">
        <v>42</v>
      </c>
      <c r="C872" s="192" t="s">
        <v>2</v>
      </c>
      <c r="D872" s="200">
        <v>1</v>
      </c>
      <c r="E872" s="201"/>
      <c r="F872" s="201"/>
    </row>
    <row r="873" spans="1:6" x14ac:dyDescent="0.25">
      <c r="A873" s="192" t="s">
        <v>2211</v>
      </c>
      <c r="B873" s="158" t="s">
        <v>43</v>
      </c>
      <c r="C873" s="192" t="s">
        <v>2</v>
      </c>
      <c r="D873" s="200">
        <v>2</v>
      </c>
      <c r="E873" s="201"/>
      <c r="F873" s="201"/>
    </row>
    <row r="874" spans="1:6" x14ac:dyDescent="0.25">
      <c r="A874" s="192" t="s">
        <v>2212</v>
      </c>
      <c r="B874" s="158" t="s">
        <v>44</v>
      </c>
      <c r="C874" s="192" t="s">
        <v>1</v>
      </c>
      <c r="D874" s="200">
        <v>6.67</v>
      </c>
      <c r="E874" s="201"/>
      <c r="F874" s="201"/>
    </row>
    <row r="875" spans="1:6" x14ac:dyDescent="0.25">
      <c r="A875" s="192" t="s">
        <v>2213</v>
      </c>
      <c r="B875" s="158" t="s">
        <v>45</v>
      </c>
      <c r="C875" s="192" t="s">
        <v>1</v>
      </c>
      <c r="D875" s="200">
        <v>6.67</v>
      </c>
      <c r="E875" s="201"/>
      <c r="F875" s="201"/>
    </row>
    <row r="876" spans="1:6" ht="48" x14ac:dyDescent="0.25">
      <c r="A876" s="192" t="s">
        <v>2214</v>
      </c>
      <c r="B876" s="158" t="s">
        <v>20</v>
      </c>
      <c r="C876" s="192" t="s">
        <v>2</v>
      </c>
      <c r="D876" s="200">
        <v>1</v>
      </c>
      <c r="E876" s="201"/>
      <c r="F876" s="201"/>
    </row>
    <row r="877" spans="1:6" ht="84" x14ac:dyDescent="0.25">
      <c r="A877" s="192" t="s">
        <v>2215</v>
      </c>
      <c r="B877" s="158" t="s">
        <v>46</v>
      </c>
      <c r="C877" s="192" t="s">
        <v>2</v>
      </c>
      <c r="D877" s="200">
        <v>2</v>
      </c>
      <c r="E877" s="201"/>
      <c r="F877" s="201"/>
    </row>
    <row r="878" spans="1:6" ht="48" x14ac:dyDescent="0.25">
      <c r="A878" s="192" t="s">
        <v>2216</v>
      </c>
      <c r="B878" s="158" t="s">
        <v>47</v>
      </c>
      <c r="C878" s="192" t="s">
        <v>2</v>
      </c>
      <c r="D878" s="200">
        <v>2</v>
      </c>
      <c r="E878" s="201"/>
      <c r="F878" s="201"/>
    </row>
    <row r="879" spans="1:6" ht="24" x14ac:dyDescent="0.25">
      <c r="A879" s="192" t="s">
        <v>2217</v>
      </c>
      <c r="B879" s="158" t="s">
        <v>49</v>
      </c>
      <c r="C879" s="192" t="s">
        <v>2</v>
      </c>
      <c r="D879" s="200">
        <v>3</v>
      </c>
      <c r="E879" s="201"/>
      <c r="F879" s="201"/>
    </row>
    <row r="880" spans="1:6" x14ac:dyDescent="0.25">
      <c r="A880" s="192" t="s">
        <v>2218</v>
      </c>
      <c r="B880" s="158" t="s">
        <v>1331</v>
      </c>
      <c r="C880" s="192" t="s">
        <v>2</v>
      </c>
      <c r="D880" s="200">
        <v>2</v>
      </c>
      <c r="E880" s="201"/>
      <c r="F880" s="201"/>
    </row>
    <row r="881" spans="1:6" ht="24" x14ac:dyDescent="0.25">
      <c r="A881" s="192" t="s">
        <v>2219</v>
      </c>
      <c r="B881" s="158" t="s">
        <v>19</v>
      </c>
      <c r="C881" s="192" t="s">
        <v>0</v>
      </c>
      <c r="D881" s="200">
        <v>34.83</v>
      </c>
      <c r="E881" s="201"/>
      <c r="F881" s="201"/>
    </row>
    <row r="882" spans="1:6" x14ac:dyDescent="0.25">
      <c r="A882" s="192" t="s">
        <v>2220</v>
      </c>
      <c r="B882" s="158" t="s">
        <v>53</v>
      </c>
      <c r="C882" s="192" t="s">
        <v>0</v>
      </c>
      <c r="D882" s="200">
        <v>8.7100000000000009</v>
      </c>
      <c r="E882" s="201"/>
      <c r="F882" s="201"/>
    </row>
    <row r="883" spans="1:6" ht="24" x14ac:dyDescent="0.25">
      <c r="A883" s="192" t="s">
        <v>2221</v>
      </c>
      <c r="B883" s="158" t="s">
        <v>1400</v>
      </c>
      <c r="C883" s="192" t="s">
        <v>0</v>
      </c>
      <c r="D883" s="200">
        <v>8.7100000000000009</v>
      </c>
      <c r="E883" s="201"/>
      <c r="F883" s="201"/>
    </row>
    <row r="884" spans="1:6" ht="24" x14ac:dyDescent="0.25">
      <c r="A884" s="192" t="s">
        <v>2222</v>
      </c>
      <c r="B884" s="158" t="s">
        <v>54</v>
      </c>
      <c r="C884" s="192" t="str">
        <f>+C883</f>
        <v>m2</v>
      </c>
      <c r="D884" s="200">
        <v>8.7100000000000009</v>
      </c>
      <c r="E884" s="201"/>
      <c r="F884" s="201"/>
    </row>
    <row r="885" spans="1:6" x14ac:dyDescent="0.25">
      <c r="A885" s="192" t="s">
        <v>2223</v>
      </c>
      <c r="B885" s="158" t="s">
        <v>106</v>
      </c>
      <c r="C885" s="192" t="s">
        <v>0</v>
      </c>
      <c r="D885" s="200">
        <v>19.11</v>
      </c>
      <c r="E885" s="201"/>
      <c r="F885" s="201"/>
    </row>
    <row r="886" spans="1:6" s="178" customFormat="1" x14ac:dyDescent="0.25">
      <c r="A886" s="233">
        <v>11.1</v>
      </c>
      <c r="B886" s="197" t="s">
        <v>86</v>
      </c>
      <c r="C886" s="167"/>
      <c r="D886" s="217"/>
      <c r="E886" s="204"/>
      <c r="F886" s="199"/>
    </row>
    <row r="887" spans="1:6" ht="48" x14ac:dyDescent="0.25">
      <c r="A887" s="192" t="s">
        <v>2224</v>
      </c>
      <c r="B887" s="158" t="s">
        <v>1410</v>
      </c>
      <c r="C887" s="192" t="s">
        <v>2</v>
      </c>
      <c r="D887" s="200">
        <v>2</v>
      </c>
      <c r="E887" s="201"/>
      <c r="F887" s="201"/>
    </row>
    <row r="888" spans="1:6" x14ac:dyDescent="0.25">
      <c r="A888" s="196"/>
      <c r="B888" s="160" t="s">
        <v>1225</v>
      </c>
      <c r="C888" s="214"/>
      <c r="D888" s="215"/>
      <c r="E888" s="216"/>
      <c r="F888" s="207"/>
    </row>
    <row r="889" spans="1:6" s="178" customFormat="1" ht="24" x14ac:dyDescent="0.25">
      <c r="A889" s="191">
        <v>12</v>
      </c>
      <c r="B889" s="173" t="s">
        <v>2350</v>
      </c>
      <c r="C889" s="174"/>
      <c r="D889" s="175"/>
      <c r="E889" s="176"/>
      <c r="F889" s="177"/>
    </row>
    <row r="890" spans="1:6" s="178" customFormat="1" ht="24" x14ac:dyDescent="0.25">
      <c r="A890" s="234">
        <v>12.1</v>
      </c>
      <c r="B890" s="197" t="s">
        <v>1099</v>
      </c>
      <c r="C890" s="167"/>
      <c r="D890" s="217"/>
      <c r="E890" s="204"/>
      <c r="F890" s="199"/>
    </row>
    <row r="891" spans="1:6" ht="72" x14ac:dyDescent="0.25">
      <c r="A891" s="192" t="s">
        <v>2225</v>
      </c>
      <c r="B891" s="162" t="s">
        <v>1100</v>
      </c>
      <c r="C891" s="192" t="s">
        <v>6</v>
      </c>
      <c r="D891" s="200">
        <v>320</v>
      </c>
      <c r="E891" s="201"/>
      <c r="F891" s="201"/>
    </row>
    <row r="892" spans="1:6" ht="36" x14ac:dyDescent="0.25">
      <c r="A892" s="192" t="s">
        <v>2226</v>
      </c>
      <c r="B892" s="162" t="s">
        <v>1101</v>
      </c>
      <c r="C892" s="192" t="s">
        <v>140</v>
      </c>
      <c r="D892" s="200">
        <v>31</v>
      </c>
      <c r="E892" s="201"/>
      <c r="F892" s="201"/>
    </row>
    <row r="893" spans="1:6" ht="36" x14ac:dyDescent="0.25">
      <c r="A893" s="192" t="s">
        <v>2227</v>
      </c>
      <c r="B893" s="162" t="s">
        <v>1102</v>
      </c>
      <c r="C893" s="192" t="s">
        <v>6</v>
      </c>
      <c r="D893" s="200">
        <v>320</v>
      </c>
      <c r="E893" s="201"/>
      <c r="F893" s="201"/>
    </row>
    <row r="894" spans="1:6" ht="60" x14ac:dyDescent="0.25">
      <c r="A894" s="192" t="s">
        <v>2228</v>
      </c>
      <c r="B894" s="162" t="s">
        <v>1103</v>
      </c>
      <c r="C894" s="192" t="s">
        <v>6</v>
      </c>
      <c r="D894" s="200">
        <v>320</v>
      </c>
      <c r="E894" s="247"/>
      <c r="F894" s="201"/>
    </row>
    <row r="895" spans="1:6" ht="36" x14ac:dyDescent="0.25">
      <c r="A895" s="192" t="s">
        <v>2229</v>
      </c>
      <c r="B895" s="162" t="s">
        <v>1104</v>
      </c>
      <c r="C895" s="192" t="s">
        <v>140</v>
      </c>
      <c r="D895" s="200">
        <v>31</v>
      </c>
      <c r="E895" s="247"/>
      <c r="F895" s="201"/>
    </row>
    <row r="896" spans="1:6" ht="36" x14ac:dyDescent="0.25">
      <c r="A896" s="192" t="s">
        <v>2230</v>
      </c>
      <c r="B896" s="162" t="s">
        <v>1105</v>
      </c>
      <c r="C896" s="192" t="s">
        <v>140</v>
      </c>
      <c r="D896" s="200">
        <v>31</v>
      </c>
      <c r="E896" s="247"/>
      <c r="F896" s="201"/>
    </row>
    <row r="897" spans="1:6" ht="24" x14ac:dyDescent="0.25">
      <c r="A897" s="192" t="s">
        <v>2231</v>
      </c>
      <c r="B897" s="162" t="s">
        <v>1106</v>
      </c>
      <c r="C897" s="192" t="s">
        <v>1107</v>
      </c>
      <c r="D897" s="200">
        <v>1</v>
      </c>
      <c r="E897" s="247"/>
      <c r="F897" s="201"/>
    </row>
    <row r="898" spans="1:6" ht="36" x14ac:dyDescent="0.25">
      <c r="A898" s="192" t="s">
        <v>2232</v>
      </c>
      <c r="B898" s="162" t="s">
        <v>1108</v>
      </c>
      <c r="C898" s="192" t="s">
        <v>140</v>
      </c>
      <c r="D898" s="200">
        <v>180</v>
      </c>
      <c r="E898" s="247"/>
      <c r="F898" s="201"/>
    </row>
    <row r="899" spans="1:6" ht="24" x14ac:dyDescent="0.25">
      <c r="A899" s="192" t="s">
        <v>2233</v>
      </c>
      <c r="B899" s="162" t="s">
        <v>1109</v>
      </c>
      <c r="C899" s="192" t="s">
        <v>6</v>
      </c>
      <c r="D899" s="200">
        <v>320</v>
      </c>
      <c r="E899" s="247"/>
      <c r="F899" s="201"/>
    </row>
    <row r="900" spans="1:6" ht="24" x14ac:dyDescent="0.25">
      <c r="A900" s="192" t="s">
        <v>2234</v>
      </c>
      <c r="B900" s="162" t="s">
        <v>1110</v>
      </c>
      <c r="C900" s="192" t="s">
        <v>140</v>
      </c>
      <c r="D900" s="200">
        <v>62</v>
      </c>
      <c r="E900" s="247"/>
      <c r="F900" s="201"/>
    </row>
    <row r="901" spans="1:6" ht="36" x14ac:dyDescent="0.25">
      <c r="A901" s="192" t="s">
        <v>2235</v>
      </c>
      <c r="B901" s="162" t="s">
        <v>1111</v>
      </c>
      <c r="C901" s="192" t="s">
        <v>140</v>
      </c>
      <c r="D901" s="200">
        <v>25</v>
      </c>
      <c r="E901" s="247"/>
      <c r="F901" s="201"/>
    </row>
    <row r="902" spans="1:6" ht="24" x14ac:dyDescent="0.25">
      <c r="A902" s="192" t="s">
        <v>2236</v>
      </c>
      <c r="B902" s="162" t="s">
        <v>1112</v>
      </c>
      <c r="C902" s="192" t="s">
        <v>140</v>
      </c>
      <c r="D902" s="200">
        <v>80</v>
      </c>
      <c r="E902" s="247"/>
      <c r="F902" s="201"/>
    </row>
    <row r="903" spans="1:6" x14ac:dyDescent="0.25">
      <c r="A903" s="192" t="s">
        <v>2237</v>
      </c>
      <c r="B903" s="162" t="s">
        <v>1113</v>
      </c>
      <c r="C903" s="192" t="s">
        <v>140</v>
      </c>
      <c r="D903" s="200">
        <v>56</v>
      </c>
      <c r="E903" s="247"/>
      <c r="F903" s="201"/>
    </row>
    <row r="904" spans="1:6" ht="24" x14ac:dyDescent="0.25">
      <c r="A904" s="192" t="s">
        <v>2238</v>
      </c>
      <c r="B904" s="162" t="s">
        <v>1114</v>
      </c>
      <c r="C904" s="192" t="s">
        <v>6</v>
      </c>
      <c r="D904" s="200">
        <v>60</v>
      </c>
      <c r="E904" s="247"/>
      <c r="F904" s="201"/>
    </row>
    <row r="905" spans="1:6" ht="24" x14ac:dyDescent="0.25">
      <c r="A905" s="192" t="s">
        <v>2239</v>
      </c>
      <c r="B905" s="162" t="s">
        <v>1115</v>
      </c>
      <c r="C905" s="192" t="s">
        <v>794</v>
      </c>
      <c r="D905" s="200">
        <v>15</v>
      </c>
      <c r="E905" s="247"/>
      <c r="F905" s="201"/>
    </row>
    <row r="906" spans="1:6" x14ac:dyDescent="0.25">
      <c r="A906" s="192" t="s">
        <v>2240</v>
      </c>
      <c r="B906" s="162" t="s">
        <v>1116</v>
      </c>
      <c r="C906" s="192" t="s">
        <v>155</v>
      </c>
      <c r="D906" s="200">
        <v>4</v>
      </c>
      <c r="E906" s="247"/>
      <c r="F906" s="201"/>
    </row>
    <row r="907" spans="1:6" x14ac:dyDescent="0.25">
      <c r="A907" s="192" t="s">
        <v>2241</v>
      </c>
      <c r="B907" s="162" t="s">
        <v>1117</v>
      </c>
      <c r="C907" s="192" t="s">
        <v>528</v>
      </c>
      <c r="D907" s="200">
        <v>1</v>
      </c>
      <c r="E907" s="247"/>
      <c r="F907" s="201"/>
    </row>
    <row r="908" spans="1:6" x14ac:dyDescent="0.25">
      <c r="A908" s="192" t="s">
        <v>2242</v>
      </c>
      <c r="B908" s="162" t="s">
        <v>1118</v>
      </c>
      <c r="C908" s="192" t="s">
        <v>140</v>
      </c>
      <c r="D908" s="200">
        <v>18</v>
      </c>
      <c r="E908" s="247"/>
      <c r="F908" s="201"/>
    </row>
    <row r="909" spans="1:6" x14ac:dyDescent="0.25">
      <c r="A909" s="195"/>
      <c r="B909" s="161" t="s">
        <v>1225</v>
      </c>
      <c r="C909" s="195"/>
      <c r="D909" s="195"/>
      <c r="E909" s="248"/>
      <c r="F909" s="207"/>
    </row>
    <row r="910" spans="1:6" s="178" customFormat="1" ht="24" x14ac:dyDescent="0.25">
      <c r="A910" s="191">
        <v>13</v>
      </c>
      <c r="B910" s="173" t="s">
        <v>2351</v>
      </c>
      <c r="C910" s="174"/>
      <c r="D910" s="175"/>
      <c r="E910" s="176"/>
      <c r="F910" s="177"/>
    </row>
    <row r="911" spans="1:6" s="178" customFormat="1" x14ac:dyDescent="0.25">
      <c r="A911" s="234">
        <v>13.1</v>
      </c>
      <c r="B911" s="197" t="s">
        <v>1087</v>
      </c>
      <c r="C911" s="167"/>
      <c r="D911" s="217"/>
      <c r="E911" s="204"/>
      <c r="F911" s="199"/>
    </row>
    <row r="912" spans="1:6" ht="24" x14ac:dyDescent="0.25">
      <c r="A912" s="192" t="s">
        <v>2243</v>
      </c>
      <c r="B912" s="157" t="s">
        <v>1088</v>
      </c>
      <c r="C912" s="192" t="s">
        <v>140</v>
      </c>
      <c r="D912" s="200">
        <v>50</v>
      </c>
      <c r="E912" s="247"/>
      <c r="F912" s="201"/>
    </row>
    <row r="913" spans="1:6" x14ac:dyDescent="0.25">
      <c r="A913" s="192" t="s">
        <v>2244</v>
      </c>
      <c r="B913" s="157" t="s">
        <v>1089</v>
      </c>
      <c r="C913" s="192" t="s">
        <v>6</v>
      </c>
      <c r="D913" s="200">
        <v>50</v>
      </c>
      <c r="E913" s="247"/>
      <c r="F913" s="201"/>
    </row>
    <row r="914" spans="1:6" x14ac:dyDescent="0.25">
      <c r="A914" s="192" t="s">
        <v>2245</v>
      </c>
      <c r="B914" s="157" t="s">
        <v>1090</v>
      </c>
      <c r="C914" s="192" t="s">
        <v>6</v>
      </c>
      <c r="D914" s="200">
        <v>55</v>
      </c>
      <c r="E914" s="247"/>
      <c r="F914" s="201"/>
    </row>
    <row r="915" spans="1:6" x14ac:dyDescent="0.25">
      <c r="A915" s="192" t="s">
        <v>2246</v>
      </c>
      <c r="B915" s="157" t="s">
        <v>1091</v>
      </c>
      <c r="C915" s="192" t="s">
        <v>140</v>
      </c>
      <c r="D915" s="200">
        <v>70</v>
      </c>
      <c r="E915" s="247"/>
      <c r="F915" s="201"/>
    </row>
    <row r="916" spans="1:6" ht="36" x14ac:dyDescent="0.25">
      <c r="A916" s="192" t="s">
        <v>2247</v>
      </c>
      <c r="B916" s="157" t="s">
        <v>1420</v>
      </c>
      <c r="C916" s="192" t="s">
        <v>1107</v>
      </c>
      <c r="D916" s="200">
        <v>1</v>
      </c>
      <c r="E916" s="247"/>
      <c r="F916" s="201"/>
    </row>
    <row r="917" spans="1:6" x14ac:dyDescent="0.25">
      <c r="A917" s="192" t="s">
        <v>2248</v>
      </c>
      <c r="B917" s="157" t="s">
        <v>1092</v>
      </c>
      <c r="C917" s="192" t="s">
        <v>6</v>
      </c>
      <c r="D917" s="200">
        <v>2064</v>
      </c>
      <c r="E917" s="247"/>
      <c r="F917" s="201"/>
    </row>
    <row r="918" spans="1:6" ht="24" x14ac:dyDescent="0.25">
      <c r="A918" s="192" t="s">
        <v>2249</v>
      </c>
      <c r="B918" s="157" t="s">
        <v>1093</v>
      </c>
      <c r="C918" s="192" t="s">
        <v>6</v>
      </c>
      <c r="D918" s="200">
        <v>309.60000000000002</v>
      </c>
      <c r="E918" s="247"/>
      <c r="F918" s="201"/>
    </row>
    <row r="919" spans="1:6" x14ac:dyDescent="0.25">
      <c r="A919" s="192" t="s">
        <v>2250</v>
      </c>
      <c r="B919" s="157" t="s">
        <v>1094</v>
      </c>
      <c r="C919" s="192" t="s">
        <v>6</v>
      </c>
      <c r="D919" s="200">
        <v>309.59999999999997</v>
      </c>
      <c r="E919" s="247"/>
      <c r="F919" s="201"/>
    </row>
    <row r="920" spans="1:6" x14ac:dyDescent="0.25">
      <c r="A920" s="192" t="s">
        <v>2251</v>
      </c>
      <c r="B920" s="157" t="s">
        <v>1095</v>
      </c>
      <c r="C920" s="192" t="s">
        <v>6</v>
      </c>
      <c r="D920" s="200">
        <v>520</v>
      </c>
      <c r="E920" s="247"/>
      <c r="F920" s="201"/>
    </row>
    <row r="921" spans="1:6" x14ac:dyDescent="0.25">
      <c r="A921" s="192" t="s">
        <v>2252</v>
      </c>
      <c r="B921" s="157" t="s">
        <v>1096</v>
      </c>
      <c r="C921" s="192" t="s">
        <v>6</v>
      </c>
      <c r="D921" s="200">
        <v>480</v>
      </c>
      <c r="E921" s="247"/>
      <c r="F921" s="201"/>
    </row>
    <row r="922" spans="1:6" ht="24" x14ac:dyDescent="0.25">
      <c r="A922" s="192" t="s">
        <v>2253</v>
      </c>
      <c r="B922" s="157" t="s">
        <v>1402</v>
      </c>
      <c r="C922" s="192" t="s">
        <v>140</v>
      </c>
      <c r="D922" s="200">
        <v>126.43</v>
      </c>
      <c r="E922" s="247"/>
      <c r="F922" s="201"/>
    </row>
    <row r="923" spans="1:6" ht="24" x14ac:dyDescent="0.25">
      <c r="A923" s="192" t="s">
        <v>2254</v>
      </c>
      <c r="B923" s="157" t="s">
        <v>1403</v>
      </c>
      <c r="C923" s="192" t="s">
        <v>6</v>
      </c>
      <c r="D923" s="200">
        <v>7.83</v>
      </c>
      <c r="E923" s="247"/>
      <c r="F923" s="201"/>
    </row>
    <row r="924" spans="1:6" ht="24" x14ac:dyDescent="0.25">
      <c r="A924" s="192" t="s">
        <v>2255</v>
      </c>
      <c r="B924" s="157" t="s">
        <v>1399</v>
      </c>
      <c r="C924" s="192" t="s">
        <v>140</v>
      </c>
      <c r="D924" s="200">
        <v>32.71</v>
      </c>
      <c r="E924" s="247"/>
      <c r="F924" s="201"/>
    </row>
    <row r="925" spans="1:6" x14ac:dyDescent="0.25">
      <c r="A925" s="192" t="s">
        <v>2256</v>
      </c>
      <c r="B925" s="157" t="s">
        <v>1144</v>
      </c>
      <c r="C925" s="192" t="s">
        <v>140</v>
      </c>
      <c r="D925" s="200">
        <v>423</v>
      </c>
      <c r="E925" s="247"/>
      <c r="F925" s="201"/>
    </row>
    <row r="926" spans="1:6" x14ac:dyDescent="0.25">
      <c r="A926" s="195"/>
      <c r="B926" s="159" t="s">
        <v>1225</v>
      </c>
      <c r="C926" s="195"/>
      <c r="D926" s="195"/>
      <c r="E926" s="248"/>
      <c r="F926" s="207"/>
    </row>
    <row r="927" spans="1:6" s="178" customFormat="1" ht="24" x14ac:dyDescent="0.25">
      <c r="A927" s="191">
        <v>14</v>
      </c>
      <c r="B927" s="173" t="s">
        <v>2352</v>
      </c>
      <c r="C927" s="174"/>
      <c r="D927" s="175"/>
      <c r="E927" s="176"/>
      <c r="F927" s="177"/>
    </row>
    <row r="928" spans="1:6" s="178" customFormat="1" x14ac:dyDescent="0.25">
      <c r="A928" s="234">
        <v>14.1</v>
      </c>
      <c r="B928" s="197" t="s">
        <v>1087</v>
      </c>
      <c r="C928" s="167"/>
      <c r="D928" s="217"/>
      <c r="E928" s="204"/>
      <c r="F928" s="199"/>
    </row>
    <row r="929" spans="1:6" x14ac:dyDescent="0.25">
      <c r="A929" s="192" t="s">
        <v>2257</v>
      </c>
      <c r="B929" s="164" t="s">
        <v>1150</v>
      </c>
      <c r="C929" s="192" t="s">
        <v>6</v>
      </c>
      <c r="D929" s="200">
        <v>1764</v>
      </c>
      <c r="E929" s="201"/>
      <c r="F929" s="201"/>
    </row>
    <row r="930" spans="1:6" ht="24" x14ac:dyDescent="0.25">
      <c r="A930" s="192" t="s">
        <v>2258</v>
      </c>
      <c r="B930" s="164" t="s">
        <v>1152</v>
      </c>
      <c r="C930" s="192" t="s">
        <v>6</v>
      </c>
      <c r="D930" s="200">
        <v>652</v>
      </c>
      <c r="E930" s="201"/>
      <c r="F930" s="201"/>
    </row>
    <row r="931" spans="1:6" x14ac:dyDescent="0.25">
      <c r="A931" s="192" t="s">
        <v>2259</v>
      </c>
      <c r="B931" s="164" t="s">
        <v>1413</v>
      </c>
      <c r="C931" s="192" t="s">
        <v>6</v>
      </c>
      <c r="D931" s="200">
        <v>380</v>
      </c>
      <c r="E931" s="201"/>
      <c r="F931" s="201"/>
    </row>
    <row r="932" spans="1:6" x14ac:dyDescent="0.25">
      <c r="A932" s="192" t="s">
        <v>2260</v>
      </c>
      <c r="B932" s="164" t="s">
        <v>1153</v>
      </c>
      <c r="C932" s="219" t="s">
        <v>6</v>
      </c>
      <c r="D932" s="200">
        <v>520</v>
      </c>
      <c r="E932" s="201"/>
      <c r="F932" s="201"/>
    </row>
    <row r="933" spans="1:6" ht="24" x14ac:dyDescent="0.25">
      <c r="A933" s="192" t="s">
        <v>2261</v>
      </c>
      <c r="B933" s="164" t="s">
        <v>1403</v>
      </c>
      <c r="C933" s="192" t="s">
        <v>6</v>
      </c>
      <c r="D933" s="200">
        <v>13.32</v>
      </c>
      <c r="E933" s="201"/>
      <c r="F933" s="201"/>
    </row>
    <row r="934" spans="1:6" ht="24" x14ac:dyDescent="0.25">
      <c r="A934" s="192" t="s">
        <v>2262</v>
      </c>
      <c r="B934" s="164" t="s">
        <v>1399</v>
      </c>
      <c r="C934" s="192" t="s">
        <v>140</v>
      </c>
      <c r="D934" s="200">
        <v>106.97</v>
      </c>
      <c r="E934" s="201"/>
      <c r="F934" s="201"/>
    </row>
    <row r="935" spans="1:6" ht="24" x14ac:dyDescent="0.25">
      <c r="A935" s="192" t="s">
        <v>2263</v>
      </c>
      <c r="B935" s="164" t="s">
        <v>1397</v>
      </c>
      <c r="C935" s="192" t="s">
        <v>140</v>
      </c>
      <c r="D935" s="200">
        <v>11.6</v>
      </c>
      <c r="E935" s="201"/>
      <c r="F935" s="201"/>
    </row>
    <row r="936" spans="1:6" x14ac:dyDescent="0.25">
      <c r="A936" s="167">
        <v>14.2</v>
      </c>
      <c r="B936" s="197" t="s">
        <v>1218</v>
      </c>
      <c r="C936" s="202"/>
      <c r="D936" s="202"/>
      <c r="E936" s="204"/>
      <c r="F936" s="204"/>
    </row>
    <row r="937" spans="1:6" ht="24" x14ac:dyDescent="0.25">
      <c r="A937" s="192" t="s">
        <v>2264</v>
      </c>
      <c r="B937" s="164" t="s">
        <v>1219</v>
      </c>
      <c r="C937" s="192" t="s">
        <v>2</v>
      </c>
      <c r="D937" s="200">
        <v>1</v>
      </c>
      <c r="E937" s="249"/>
      <c r="F937" s="201"/>
    </row>
    <row r="938" spans="1:6" ht="24" x14ac:dyDescent="0.25">
      <c r="A938" s="192" t="s">
        <v>2265</v>
      </c>
      <c r="B938" s="164" t="s">
        <v>1220</v>
      </c>
      <c r="C938" s="192" t="s">
        <v>2</v>
      </c>
      <c r="D938" s="200">
        <v>1</v>
      </c>
      <c r="E938" s="249"/>
      <c r="F938" s="201"/>
    </row>
    <row r="939" spans="1:6" x14ac:dyDescent="0.25">
      <c r="A939" s="192" t="s">
        <v>2266</v>
      </c>
      <c r="B939" s="164" t="s">
        <v>1221</v>
      </c>
      <c r="C939" s="192" t="s">
        <v>2</v>
      </c>
      <c r="D939" s="200">
        <v>1</v>
      </c>
      <c r="E939" s="249"/>
      <c r="F939" s="201"/>
    </row>
    <row r="940" spans="1:6" x14ac:dyDescent="0.25">
      <c r="A940" s="192" t="s">
        <v>2267</v>
      </c>
      <c r="B940" s="164" t="s">
        <v>1222</v>
      </c>
      <c r="C940" s="219" t="s">
        <v>2</v>
      </c>
      <c r="D940" s="200">
        <v>1</v>
      </c>
      <c r="E940" s="249"/>
      <c r="F940" s="201"/>
    </row>
    <row r="941" spans="1:6" ht="24" x14ac:dyDescent="0.25">
      <c r="A941" s="192" t="s">
        <v>2268</v>
      </c>
      <c r="B941" s="164" t="s">
        <v>1223</v>
      </c>
      <c r="C941" s="192" t="s">
        <v>1</v>
      </c>
      <c r="D941" s="200">
        <v>5.4499999999999993</v>
      </c>
      <c r="E941" s="249"/>
      <c r="F941" s="201"/>
    </row>
    <row r="942" spans="1:6" ht="24" x14ac:dyDescent="0.25">
      <c r="A942" s="192" t="s">
        <v>2269</v>
      </c>
      <c r="B942" s="164" t="s">
        <v>1224</v>
      </c>
      <c r="C942" s="192" t="s">
        <v>0</v>
      </c>
      <c r="D942" s="200">
        <v>32.400000000000006</v>
      </c>
      <c r="E942" s="249"/>
      <c r="F942" s="201"/>
    </row>
    <row r="943" spans="1:6" x14ac:dyDescent="0.25">
      <c r="A943" s="195"/>
      <c r="B943" s="163" t="s">
        <v>1225</v>
      </c>
      <c r="C943" s="195"/>
      <c r="D943" s="220"/>
      <c r="E943" s="250"/>
      <c r="F943" s="207"/>
    </row>
    <row r="944" spans="1:6" s="178" customFormat="1" ht="24" x14ac:dyDescent="0.25">
      <c r="A944" s="191">
        <v>15</v>
      </c>
      <c r="B944" s="173" t="s">
        <v>2352</v>
      </c>
      <c r="C944" s="174"/>
      <c r="D944" s="175"/>
      <c r="E944" s="176"/>
      <c r="F944" s="177"/>
    </row>
    <row r="945" spans="1:6" s="178" customFormat="1" x14ac:dyDescent="0.25">
      <c r="A945" s="234">
        <v>15.1</v>
      </c>
      <c r="B945" s="197" t="s">
        <v>1160</v>
      </c>
      <c r="C945" s="167"/>
      <c r="D945" s="217"/>
      <c r="E945" s="204"/>
      <c r="F945" s="199"/>
    </row>
    <row r="946" spans="1:6" ht="36" x14ac:dyDescent="0.25">
      <c r="A946" s="192" t="s">
        <v>2270</v>
      </c>
      <c r="B946" s="210" t="s">
        <v>1414</v>
      </c>
      <c r="C946" s="192" t="s">
        <v>6</v>
      </c>
      <c r="D946" s="200">
        <v>791</v>
      </c>
      <c r="E946" s="249"/>
      <c r="F946" s="201"/>
    </row>
    <row r="947" spans="1:6" ht="36" x14ac:dyDescent="0.25">
      <c r="A947" s="192" t="s">
        <v>2271</v>
      </c>
      <c r="B947" s="210" t="s">
        <v>1415</v>
      </c>
      <c r="C947" s="192" t="s">
        <v>6</v>
      </c>
      <c r="D947" s="200">
        <v>2031</v>
      </c>
      <c r="E947" s="249"/>
      <c r="F947" s="201"/>
    </row>
    <row r="948" spans="1:6" ht="36" x14ac:dyDescent="0.25">
      <c r="A948" s="192" t="s">
        <v>2272</v>
      </c>
      <c r="B948" s="210" t="s">
        <v>1416</v>
      </c>
      <c r="C948" s="192" t="s">
        <v>6</v>
      </c>
      <c r="D948" s="200">
        <v>301.26</v>
      </c>
      <c r="E948" s="249"/>
      <c r="F948" s="201"/>
    </row>
    <row r="949" spans="1:6" x14ac:dyDescent="0.25">
      <c r="A949" s="167">
        <v>15.2</v>
      </c>
      <c r="B949" s="197" t="s">
        <v>1162</v>
      </c>
      <c r="C949" s="202"/>
      <c r="D949" s="217"/>
      <c r="E949" s="204"/>
      <c r="F949" s="204"/>
    </row>
    <row r="950" spans="1:6" ht="24" x14ac:dyDescent="0.25">
      <c r="A950" s="192" t="s">
        <v>2273</v>
      </c>
      <c r="B950" s="210" t="s">
        <v>1154</v>
      </c>
      <c r="C950" s="192" t="s">
        <v>6</v>
      </c>
      <c r="D950" s="200">
        <v>576.88</v>
      </c>
      <c r="E950" s="249"/>
      <c r="F950" s="201"/>
    </row>
    <row r="951" spans="1:6" ht="24" x14ac:dyDescent="0.25">
      <c r="A951" s="192" t="s">
        <v>2274</v>
      </c>
      <c r="B951" s="210" t="s">
        <v>1161</v>
      </c>
      <c r="C951" s="192" t="s">
        <v>140</v>
      </c>
      <c r="D951" s="200">
        <v>435.74</v>
      </c>
      <c r="E951" s="249"/>
      <c r="F951" s="201"/>
    </row>
    <row r="952" spans="1:6" x14ac:dyDescent="0.25">
      <c r="A952" s="192" t="s">
        <v>2275</v>
      </c>
      <c r="B952" s="210" t="s">
        <v>53</v>
      </c>
      <c r="C952" s="192" t="s">
        <v>6</v>
      </c>
      <c r="D952" s="200">
        <v>576.88</v>
      </c>
      <c r="E952" s="249"/>
      <c r="F952" s="201"/>
    </row>
    <row r="953" spans="1:6" x14ac:dyDescent="0.25">
      <c r="A953" s="192" t="s">
        <v>2276</v>
      </c>
      <c r="B953" s="210" t="s">
        <v>1155</v>
      </c>
      <c r="C953" s="192" t="s">
        <v>6</v>
      </c>
      <c r="D953" s="200">
        <v>576.88</v>
      </c>
      <c r="E953" s="249"/>
      <c r="F953" s="201"/>
    </row>
    <row r="954" spans="1:6" x14ac:dyDescent="0.25">
      <c r="A954" s="192" t="s">
        <v>2277</v>
      </c>
      <c r="B954" s="210" t="s">
        <v>1156</v>
      </c>
      <c r="C954" s="192" t="s">
        <v>140</v>
      </c>
      <c r="D954" s="200">
        <v>435.74</v>
      </c>
      <c r="E954" s="249"/>
      <c r="F954" s="201"/>
    </row>
    <row r="955" spans="1:6" x14ac:dyDescent="0.25">
      <c r="A955" s="167">
        <v>15.3</v>
      </c>
      <c r="B955" s="197" t="s">
        <v>1462</v>
      </c>
      <c r="C955" s="202"/>
      <c r="D955" s="217"/>
      <c r="E955" s="204"/>
      <c r="F955" s="204"/>
    </row>
    <row r="956" spans="1:6" ht="72" x14ac:dyDescent="0.25">
      <c r="A956" s="192" t="s">
        <v>2278</v>
      </c>
      <c r="B956" s="221" t="s">
        <v>1417</v>
      </c>
      <c r="C956" s="222" t="s">
        <v>6</v>
      </c>
      <c r="D956" s="200">
        <v>22.05</v>
      </c>
      <c r="E956" s="201"/>
      <c r="F956" s="201"/>
    </row>
    <row r="957" spans="1:6" ht="24" x14ac:dyDescent="0.25">
      <c r="A957" s="192" t="s">
        <v>2279</v>
      </c>
      <c r="B957" s="157" t="s">
        <v>1418</v>
      </c>
      <c r="C957" s="192" t="s">
        <v>1107</v>
      </c>
      <c r="D957" s="200">
        <v>1</v>
      </c>
      <c r="E957" s="201"/>
      <c r="F957" s="201"/>
    </row>
    <row r="958" spans="1:6" ht="36" x14ac:dyDescent="0.25">
      <c r="A958" s="192" t="s">
        <v>2280</v>
      </c>
      <c r="B958" s="157" t="s">
        <v>1419</v>
      </c>
      <c r="C958" s="192" t="s">
        <v>6</v>
      </c>
      <c r="D958" s="200">
        <v>20</v>
      </c>
      <c r="E958" s="247"/>
      <c r="F958" s="201"/>
    </row>
    <row r="959" spans="1:6" x14ac:dyDescent="0.25">
      <c r="A959" s="192" t="s">
        <v>2281</v>
      </c>
      <c r="B959" s="157" t="s">
        <v>1094</v>
      </c>
      <c r="C959" s="192" t="s">
        <v>6</v>
      </c>
      <c r="D959" s="200">
        <v>20</v>
      </c>
      <c r="E959" s="247"/>
      <c r="F959" s="201"/>
    </row>
    <row r="960" spans="1:6" x14ac:dyDescent="0.25">
      <c r="A960" s="192" t="s">
        <v>2282</v>
      </c>
      <c r="B960" s="157" t="s">
        <v>1095</v>
      </c>
      <c r="C960" s="192" t="s">
        <v>6</v>
      </c>
      <c r="D960" s="200">
        <v>20</v>
      </c>
      <c r="E960" s="247"/>
      <c r="F960" s="201"/>
    </row>
    <row r="961" spans="1:6" x14ac:dyDescent="0.25">
      <c r="A961" s="167">
        <v>15.4</v>
      </c>
      <c r="B961" s="197" t="s">
        <v>1463</v>
      </c>
      <c r="C961" s="202"/>
      <c r="D961" s="217"/>
      <c r="E961" s="204"/>
      <c r="F961" s="204"/>
    </row>
    <row r="962" spans="1:6" ht="60" x14ac:dyDescent="0.25">
      <c r="A962" s="192" t="s">
        <v>2283</v>
      </c>
      <c r="B962" s="221" t="s">
        <v>1424</v>
      </c>
      <c r="C962" s="222" t="s">
        <v>6</v>
      </c>
      <c r="D962" s="200">
        <v>45</v>
      </c>
      <c r="E962" s="201"/>
      <c r="F962" s="201"/>
    </row>
    <row r="963" spans="1:6" ht="48" x14ac:dyDescent="0.25">
      <c r="A963" s="192" t="s">
        <v>2284</v>
      </c>
      <c r="B963" s="157" t="s">
        <v>20</v>
      </c>
      <c r="C963" s="189" t="s">
        <v>2</v>
      </c>
      <c r="D963" s="200">
        <v>8</v>
      </c>
      <c r="E963" s="201"/>
      <c r="F963" s="201"/>
    </row>
    <row r="964" spans="1:6" x14ac:dyDescent="0.25">
      <c r="A964" s="195"/>
      <c r="B964" s="159" t="s">
        <v>1225</v>
      </c>
      <c r="C964" s="190"/>
      <c r="D964" s="209"/>
      <c r="E964" s="207"/>
      <c r="F964" s="207"/>
    </row>
    <row r="965" spans="1:6" s="178" customFormat="1" ht="24" x14ac:dyDescent="0.25">
      <c r="A965" s="191">
        <v>16</v>
      </c>
      <c r="B965" s="173" t="s">
        <v>2353</v>
      </c>
      <c r="C965" s="174"/>
      <c r="D965" s="175"/>
      <c r="E965" s="176"/>
      <c r="F965" s="177"/>
    </row>
    <row r="966" spans="1:6" s="178" customFormat="1" x14ac:dyDescent="0.25">
      <c r="A966" s="234">
        <v>16.100000000000001</v>
      </c>
      <c r="B966" s="197" t="s">
        <v>1087</v>
      </c>
      <c r="C966" s="167"/>
      <c r="D966" s="217"/>
      <c r="E966" s="204"/>
      <c r="F966" s="199"/>
    </row>
    <row r="967" spans="1:6" ht="24" x14ac:dyDescent="0.25">
      <c r="A967" s="192" t="s">
        <v>2285</v>
      </c>
      <c r="B967" s="164" t="s">
        <v>1169</v>
      </c>
      <c r="C967" s="192" t="s">
        <v>6</v>
      </c>
      <c r="D967" s="200">
        <v>1818</v>
      </c>
      <c r="E967" s="249"/>
      <c r="F967" s="201"/>
    </row>
    <row r="968" spans="1:6" x14ac:dyDescent="0.25">
      <c r="A968" s="192" t="s">
        <v>2286</v>
      </c>
      <c r="B968" s="164" t="s">
        <v>1095</v>
      </c>
      <c r="C968" s="192" t="s">
        <v>6</v>
      </c>
      <c r="D968" s="200">
        <v>363.5</v>
      </c>
      <c r="E968" s="249"/>
      <c r="F968" s="201"/>
    </row>
    <row r="969" spans="1:6" ht="24" x14ac:dyDescent="0.25">
      <c r="A969" s="192" t="s">
        <v>2287</v>
      </c>
      <c r="B969" s="164" t="s">
        <v>1170</v>
      </c>
      <c r="C969" s="192" t="s">
        <v>6</v>
      </c>
      <c r="D969" s="200">
        <v>182</v>
      </c>
      <c r="E969" s="249"/>
      <c r="F969" s="201"/>
    </row>
    <row r="970" spans="1:6" x14ac:dyDescent="0.25">
      <c r="A970" s="192" t="s">
        <v>2288</v>
      </c>
      <c r="B970" s="164" t="s">
        <v>1171</v>
      </c>
      <c r="C970" s="192" t="s">
        <v>6</v>
      </c>
      <c r="D970" s="200">
        <v>182</v>
      </c>
      <c r="E970" s="249"/>
      <c r="F970" s="201"/>
    </row>
    <row r="971" spans="1:6" ht="24" x14ac:dyDescent="0.25">
      <c r="A971" s="192" t="s">
        <v>2289</v>
      </c>
      <c r="B971" s="164" t="s">
        <v>1172</v>
      </c>
      <c r="C971" s="192" t="s">
        <v>6</v>
      </c>
      <c r="D971" s="200">
        <v>211.5</v>
      </c>
      <c r="E971" s="249"/>
      <c r="F971" s="201"/>
    </row>
    <row r="972" spans="1:6" x14ac:dyDescent="0.25">
      <c r="A972" s="192" t="s">
        <v>2290</v>
      </c>
      <c r="B972" s="164" t="s">
        <v>1173</v>
      </c>
      <c r="C972" s="192" t="s">
        <v>6</v>
      </c>
      <c r="D972" s="200">
        <v>42.04</v>
      </c>
      <c r="E972" s="249"/>
      <c r="F972" s="201"/>
    </row>
    <row r="973" spans="1:6" x14ac:dyDescent="0.25">
      <c r="A973" s="192" t="s">
        <v>2291</v>
      </c>
      <c r="B973" s="164" t="s">
        <v>1174</v>
      </c>
      <c r="C973" s="192" t="s">
        <v>6</v>
      </c>
      <c r="D973" s="200">
        <v>269</v>
      </c>
      <c r="E973" s="249"/>
      <c r="F973" s="201"/>
    </row>
    <row r="974" spans="1:6" x14ac:dyDescent="0.25">
      <c r="A974" s="192" t="s">
        <v>2292</v>
      </c>
      <c r="B974" s="164" t="s">
        <v>1175</v>
      </c>
      <c r="C974" s="192" t="s">
        <v>6</v>
      </c>
      <c r="D974" s="200">
        <v>91</v>
      </c>
      <c r="E974" s="249"/>
      <c r="F974" s="201"/>
    </row>
    <row r="975" spans="1:6" x14ac:dyDescent="0.25">
      <c r="A975" s="192" t="s">
        <v>2293</v>
      </c>
      <c r="B975" s="164" t="s">
        <v>1176</v>
      </c>
      <c r="C975" s="192" t="s">
        <v>6</v>
      </c>
      <c r="D975" s="200">
        <v>91</v>
      </c>
      <c r="E975" s="249"/>
      <c r="F975" s="201"/>
    </row>
    <row r="976" spans="1:6" x14ac:dyDescent="0.25">
      <c r="A976" s="195"/>
      <c r="B976" s="163" t="s">
        <v>1225</v>
      </c>
      <c r="C976" s="195"/>
      <c r="D976" s="220"/>
      <c r="E976" s="250"/>
      <c r="F976" s="207"/>
    </row>
    <row r="977" spans="1:6" s="178" customFormat="1" ht="24" x14ac:dyDescent="0.25">
      <c r="A977" s="191"/>
      <c r="B977" s="173" t="s">
        <v>2354</v>
      </c>
      <c r="C977" s="174"/>
      <c r="D977" s="175"/>
      <c r="E977" s="176"/>
      <c r="F977" s="177"/>
    </row>
    <row r="978" spans="1:6" s="178" customFormat="1" x14ac:dyDescent="0.25">
      <c r="A978" s="234">
        <v>17.100000000000001</v>
      </c>
      <c r="B978" s="197" t="s">
        <v>5</v>
      </c>
      <c r="C978" s="167"/>
      <c r="D978" s="217"/>
      <c r="E978" s="204"/>
      <c r="F978" s="199"/>
    </row>
    <row r="979" spans="1:6" ht="36" x14ac:dyDescent="0.25">
      <c r="A979" s="192" t="s">
        <v>2294</v>
      </c>
      <c r="B979" s="166" t="s">
        <v>1177</v>
      </c>
      <c r="C979" s="222" t="s">
        <v>6</v>
      </c>
      <c r="D979" s="200">
        <v>200</v>
      </c>
      <c r="E979" s="201"/>
      <c r="F979" s="201"/>
    </row>
    <row r="980" spans="1:6" x14ac:dyDescent="0.25">
      <c r="A980" s="167">
        <v>17.2</v>
      </c>
      <c r="B980" s="197" t="s">
        <v>1178</v>
      </c>
      <c r="C980" s="225"/>
      <c r="D980" s="223"/>
      <c r="E980" s="199"/>
      <c r="F980" s="199"/>
    </row>
    <row r="981" spans="1:6" ht="36" x14ac:dyDescent="0.25">
      <c r="A981" s="192" t="s">
        <v>2295</v>
      </c>
      <c r="B981" s="166" t="s">
        <v>1179</v>
      </c>
      <c r="C981" s="222" t="s">
        <v>6</v>
      </c>
      <c r="D981" s="212">
        <v>448.03</v>
      </c>
      <c r="E981" s="201"/>
      <c r="F981" s="201"/>
    </row>
    <row r="982" spans="1:6" x14ac:dyDescent="0.25">
      <c r="A982" s="167">
        <v>17.3</v>
      </c>
      <c r="B982" s="197" t="s">
        <v>1180</v>
      </c>
      <c r="C982" s="225"/>
      <c r="D982" s="198"/>
      <c r="E982" s="199"/>
      <c r="F982" s="199"/>
    </row>
    <row r="983" spans="1:6" ht="60" x14ac:dyDescent="0.25">
      <c r="A983" s="192" t="s">
        <v>2296</v>
      </c>
      <c r="B983" s="166" t="s">
        <v>1401</v>
      </c>
      <c r="C983" s="192" t="s">
        <v>6</v>
      </c>
      <c r="D983" s="212">
        <v>1150.4000000000001</v>
      </c>
      <c r="E983" s="201"/>
      <c r="F983" s="201"/>
    </row>
    <row r="984" spans="1:6" s="188" customFormat="1" x14ac:dyDescent="0.25">
      <c r="A984" s="167">
        <v>17.399999999999999</v>
      </c>
      <c r="B984" s="197" t="s">
        <v>1421</v>
      </c>
      <c r="C984" s="167"/>
      <c r="D984" s="202"/>
      <c r="E984" s="204"/>
      <c r="F984" s="204"/>
    </row>
    <row r="985" spans="1:6" ht="24" x14ac:dyDescent="0.25">
      <c r="A985" s="192" t="s">
        <v>2297</v>
      </c>
      <c r="B985" s="166" t="s">
        <v>1347</v>
      </c>
      <c r="C985" s="192" t="s">
        <v>0</v>
      </c>
      <c r="D985" s="212">
        <v>116</v>
      </c>
      <c r="E985" s="201"/>
      <c r="F985" s="201"/>
    </row>
    <row r="986" spans="1:6" ht="36" x14ac:dyDescent="0.25">
      <c r="A986" s="192" t="s">
        <v>2298</v>
      </c>
      <c r="B986" s="166" t="s">
        <v>1324</v>
      </c>
      <c r="C986" s="192" t="s">
        <v>0</v>
      </c>
      <c r="D986" s="212">
        <v>116</v>
      </c>
      <c r="E986" s="201"/>
      <c r="F986" s="201"/>
    </row>
    <row r="987" spans="1:6" ht="48" x14ac:dyDescent="0.25">
      <c r="A987" s="192" t="s">
        <v>2299</v>
      </c>
      <c r="B987" s="166" t="s">
        <v>47</v>
      </c>
      <c r="C987" s="192" t="s">
        <v>2</v>
      </c>
      <c r="D987" s="212">
        <v>12</v>
      </c>
      <c r="E987" s="201"/>
      <c r="F987" s="201"/>
    </row>
    <row r="988" spans="1:6" x14ac:dyDescent="0.25">
      <c r="A988" s="167">
        <v>17.5</v>
      </c>
      <c r="B988" s="197" t="s">
        <v>1422</v>
      </c>
      <c r="C988" s="225"/>
      <c r="D988" s="198"/>
      <c r="E988" s="199"/>
      <c r="F988" s="199"/>
    </row>
    <row r="989" spans="1:6" ht="24" x14ac:dyDescent="0.25">
      <c r="A989" s="192" t="s">
        <v>2300</v>
      </c>
      <c r="B989" s="166" t="s">
        <v>1423</v>
      </c>
      <c r="C989" s="192" t="s">
        <v>1107</v>
      </c>
      <c r="D989" s="212">
        <v>1</v>
      </c>
      <c r="E989" s="201"/>
      <c r="F989" s="201"/>
    </row>
    <row r="990" spans="1:6" x14ac:dyDescent="0.25">
      <c r="A990" s="196"/>
      <c r="B990" s="165" t="s">
        <v>1225</v>
      </c>
      <c r="C990" s="196"/>
      <c r="D990" s="224"/>
      <c r="E990" s="216"/>
      <c r="F990" s="207"/>
    </row>
    <row r="991" spans="1:6" s="178" customFormat="1" ht="24" x14ac:dyDescent="0.25">
      <c r="A991" s="191">
        <v>18</v>
      </c>
      <c r="B991" s="173" t="s">
        <v>2355</v>
      </c>
      <c r="C991" s="174"/>
      <c r="D991" s="175"/>
      <c r="E991" s="176"/>
      <c r="F991" s="177"/>
    </row>
    <row r="992" spans="1:6" s="178" customFormat="1" x14ac:dyDescent="0.25">
      <c r="A992" s="234">
        <v>18.100000000000001</v>
      </c>
      <c r="B992" s="197" t="s">
        <v>1183</v>
      </c>
      <c r="C992" s="167"/>
      <c r="D992" s="217"/>
      <c r="E992" s="204"/>
      <c r="F992" s="199"/>
    </row>
    <row r="993" spans="1:6" x14ac:dyDescent="0.25">
      <c r="A993" s="192" t="s">
        <v>2301</v>
      </c>
      <c r="B993" s="157" t="s">
        <v>1359</v>
      </c>
      <c r="C993" s="222" t="s">
        <v>6</v>
      </c>
      <c r="D993" s="203">
        <v>43.560000000000016</v>
      </c>
      <c r="E993" s="201"/>
      <c r="F993" s="201"/>
    </row>
    <row r="994" spans="1:6" ht="24" x14ac:dyDescent="0.25">
      <c r="A994" s="192" t="s">
        <v>2302</v>
      </c>
      <c r="B994" s="157" t="s">
        <v>1169</v>
      </c>
      <c r="C994" s="222" t="s">
        <v>6</v>
      </c>
      <c r="D994" s="203">
        <v>5218.3</v>
      </c>
      <c r="E994" s="201"/>
      <c r="F994" s="201"/>
    </row>
    <row r="995" spans="1:6" x14ac:dyDescent="0.25">
      <c r="A995" s="167">
        <v>18.2</v>
      </c>
      <c r="B995" s="197" t="s">
        <v>1205</v>
      </c>
      <c r="C995" s="167"/>
      <c r="D995" s="202"/>
      <c r="E995" s="204"/>
      <c r="F995" s="204"/>
    </row>
    <row r="996" spans="1:6" ht="36" x14ac:dyDescent="0.25">
      <c r="A996" s="192" t="s">
        <v>2303</v>
      </c>
      <c r="B996" s="157" t="s">
        <v>1343</v>
      </c>
      <c r="C996" s="192" t="s">
        <v>0</v>
      </c>
      <c r="D996" s="203">
        <v>700</v>
      </c>
      <c r="E996" s="201"/>
      <c r="F996" s="201"/>
    </row>
    <row r="997" spans="1:6" ht="24" x14ac:dyDescent="0.25">
      <c r="A997" s="192" t="s">
        <v>2304</v>
      </c>
      <c r="B997" s="157" t="s">
        <v>1106</v>
      </c>
      <c r="C997" s="192" t="s">
        <v>118</v>
      </c>
      <c r="D997" s="203">
        <v>1</v>
      </c>
      <c r="E997" s="201"/>
      <c r="F997" s="201"/>
    </row>
    <row r="998" spans="1:6" ht="24" x14ac:dyDescent="0.25">
      <c r="A998" s="192" t="s">
        <v>2305</v>
      </c>
      <c r="B998" s="157" t="s">
        <v>1158</v>
      </c>
      <c r="C998" s="192" t="s">
        <v>2</v>
      </c>
      <c r="D998" s="203">
        <v>524</v>
      </c>
      <c r="E998" s="201"/>
      <c r="F998" s="201"/>
    </row>
    <row r="999" spans="1:6" ht="24" x14ac:dyDescent="0.25">
      <c r="A999" s="192" t="s">
        <v>2306</v>
      </c>
      <c r="B999" s="157" t="s">
        <v>1159</v>
      </c>
      <c r="C999" s="192" t="s">
        <v>2</v>
      </c>
      <c r="D999" s="203">
        <v>300</v>
      </c>
      <c r="E999" s="201"/>
      <c r="F999" s="201"/>
    </row>
    <row r="1000" spans="1:6" x14ac:dyDescent="0.25">
      <c r="A1000" s="167">
        <v>18.3</v>
      </c>
      <c r="B1000" s="197" t="s">
        <v>1346</v>
      </c>
      <c r="C1000" s="167"/>
      <c r="D1000" s="202"/>
      <c r="E1000" s="204"/>
      <c r="F1000" s="204"/>
    </row>
    <row r="1001" spans="1:6" ht="24" x14ac:dyDescent="0.25">
      <c r="A1001" s="192" t="s">
        <v>2307</v>
      </c>
      <c r="B1001" s="157" t="s">
        <v>1347</v>
      </c>
      <c r="C1001" s="192" t="s">
        <v>0</v>
      </c>
      <c r="D1001" s="203">
        <v>910.08</v>
      </c>
      <c r="E1001" s="201"/>
      <c r="F1001" s="201"/>
    </row>
    <row r="1002" spans="1:6" ht="36" x14ac:dyDescent="0.25">
      <c r="A1002" s="192" t="s">
        <v>2308</v>
      </c>
      <c r="B1002" s="157" t="s">
        <v>1348</v>
      </c>
      <c r="C1002" s="192" t="s">
        <v>0</v>
      </c>
      <c r="D1002" s="203">
        <v>910.08</v>
      </c>
      <c r="E1002" s="201"/>
      <c r="F1002" s="201"/>
    </row>
    <row r="1003" spans="1:6" ht="24" x14ac:dyDescent="0.25">
      <c r="A1003" s="192" t="s">
        <v>2309</v>
      </c>
      <c r="B1003" s="157" t="s">
        <v>1351</v>
      </c>
      <c r="C1003" s="192" t="s">
        <v>2</v>
      </c>
      <c r="D1003" s="200">
        <v>70</v>
      </c>
      <c r="E1003" s="201"/>
      <c r="F1003" s="201"/>
    </row>
    <row r="1004" spans="1:6" x14ac:dyDescent="0.25">
      <c r="A1004" s="192" t="s">
        <v>2310</v>
      </c>
      <c r="B1004" s="157" t="s">
        <v>1328</v>
      </c>
      <c r="C1004" s="192" t="s">
        <v>2</v>
      </c>
      <c r="D1004" s="200">
        <v>70</v>
      </c>
      <c r="E1004" s="201"/>
      <c r="F1004" s="201"/>
    </row>
    <row r="1005" spans="1:6" x14ac:dyDescent="0.25">
      <c r="A1005" s="167">
        <v>18.399999999999999</v>
      </c>
      <c r="B1005" s="197" t="s">
        <v>1349</v>
      </c>
      <c r="C1005" s="167"/>
      <c r="D1005" s="202"/>
      <c r="E1005" s="204"/>
      <c r="F1005" s="204"/>
    </row>
    <row r="1006" spans="1:6" x14ac:dyDescent="0.25">
      <c r="A1006" s="192" t="s">
        <v>2311</v>
      </c>
      <c r="B1006" s="157" t="s">
        <v>1350</v>
      </c>
      <c r="C1006" s="192" t="s">
        <v>0</v>
      </c>
      <c r="D1006" s="203">
        <v>20</v>
      </c>
      <c r="E1006" s="201"/>
      <c r="F1006" s="201"/>
    </row>
    <row r="1007" spans="1:6" ht="36" x14ac:dyDescent="0.25">
      <c r="A1007" s="192" t="s">
        <v>2312</v>
      </c>
      <c r="B1007" s="157" t="s">
        <v>1250</v>
      </c>
      <c r="C1007" s="192" t="s">
        <v>0</v>
      </c>
      <c r="D1007" s="203">
        <v>35</v>
      </c>
      <c r="E1007" s="201"/>
      <c r="F1007" s="201"/>
    </row>
    <row r="1008" spans="1:6" ht="36" x14ac:dyDescent="0.25">
      <c r="A1008" s="192" t="s">
        <v>2313</v>
      </c>
      <c r="B1008" s="157" t="s">
        <v>1265</v>
      </c>
      <c r="C1008" s="192" t="s">
        <v>0</v>
      </c>
      <c r="D1008" s="200">
        <v>35</v>
      </c>
      <c r="E1008" s="201"/>
      <c r="F1008" s="201"/>
    </row>
    <row r="1009" spans="1:8" ht="24" x14ac:dyDescent="0.25">
      <c r="A1009" s="192" t="s">
        <v>2314</v>
      </c>
      <c r="B1009" s="157" t="s">
        <v>1360</v>
      </c>
      <c r="C1009" s="192" t="s">
        <v>2</v>
      </c>
      <c r="D1009" s="200">
        <v>1</v>
      </c>
      <c r="E1009" s="201"/>
      <c r="F1009" s="201"/>
    </row>
    <row r="1010" spans="1:8" x14ac:dyDescent="0.25">
      <c r="A1010" s="192" t="s">
        <v>2315</v>
      </c>
      <c r="B1010" s="157" t="s">
        <v>1361</v>
      </c>
      <c r="C1010" s="192" t="s">
        <v>2</v>
      </c>
      <c r="D1010" s="200">
        <v>3</v>
      </c>
      <c r="E1010" s="201"/>
      <c r="F1010" s="201"/>
    </row>
    <row r="1011" spans="1:8" ht="60" x14ac:dyDescent="0.25">
      <c r="A1011" s="192" t="s">
        <v>2316</v>
      </c>
      <c r="B1011" s="157" t="s">
        <v>1193</v>
      </c>
      <c r="C1011" s="192" t="s">
        <v>2</v>
      </c>
      <c r="D1011" s="200">
        <v>1</v>
      </c>
      <c r="E1011" s="201"/>
      <c r="F1011" s="201"/>
    </row>
    <row r="1012" spans="1:8" ht="48" x14ac:dyDescent="0.25">
      <c r="A1012" s="192" t="s">
        <v>2317</v>
      </c>
      <c r="B1012" s="157" t="s">
        <v>47</v>
      </c>
      <c r="C1012" s="192" t="s">
        <v>2</v>
      </c>
      <c r="D1012" s="200">
        <v>1</v>
      </c>
      <c r="E1012" s="201"/>
      <c r="F1012" s="201"/>
    </row>
    <row r="1013" spans="1:8" x14ac:dyDescent="0.25">
      <c r="A1013" s="196"/>
      <c r="B1013" s="159" t="s">
        <v>1225</v>
      </c>
      <c r="C1013" s="214"/>
      <c r="D1013" s="215"/>
      <c r="E1013" s="216"/>
      <c r="F1013" s="207"/>
    </row>
    <row r="1014" spans="1:8" x14ac:dyDescent="0.25">
      <c r="A1014" s="257"/>
      <c r="B1014" s="257"/>
      <c r="C1014" s="257"/>
      <c r="D1014" s="257"/>
      <c r="E1014" s="257"/>
      <c r="F1014" s="241"/>
    </row>
    <row r="1015" spans="1:8" x14ac:dyDescent="0.25">
      <c r="A1015" s="253" t="s">
        <v>1670</v>
      </c>
      <c r="B1015" s="253"/>
      <c r="C1015" s="253"/>
      <c r="D1015" s="253"/>
      <c r="E1015" s="253"/>
      <c r="F1015" s="168"/>
    </row>
    <row r="1016" spans="1:8" x14ac:dyDescent="0.25">
      <c r="A1016" s="253" t="s">
        <v>2358</v>
      </c>
      <c r="B1016" s="253"/>
      <c r="C1016" s="253"/>
      <c r="D1016" s="253"/>
      <c r="E1016" s="253"/>
      <c r="F1016" s="168"/>
    </row>
    <row r="1017" spans="1:8" x14ac:dyDescent="0.25">
      <c r="A1017" s="253" t="s">
        <v>2356</v>
      </c>
      <c r="B1017" s="253"/>
      <c r="C1017" s="253"/>
      <c r="D1017" s="253"/>
      <c r="E1017" s="253"/>
      <c r="F1017" s="168"/>
    </row>
    <row r="1018" spans="1:8" x14ac:dyDescent="0.25">
      <c r="A1018" s="253" t="s">
        <v>2357</v>
      </c>
      <c r="B1018" s="253"/>
      <c r="C1018" s="253"/>
      <c r="D1018" s="253"/>
      <c r="E1018" s="253"/>
      <c r="F1018" s="168"/>
    </row>
    <row r="1019" spans="1:8" x14ac:dyDescent="0.25">
      <c r="A1019" s="253" t="s">
        <v>1226</v>
      </c>
      <c r="B1019" s="253"/>
      <c r="C1019" s="253"/>
      <c r="D1019" s="253"/>
      <c r="E1019" s="253"/>
      <c r="F1019" s="168"/>
    </row>
    <row r="1020" spans="1:8" x14ac:dyDescent="0.25">
      <c r="A1020" s="253" t="s">
        <v>1446</v>
      </c>
      <c r="B1020" s="253"/>
      <c r="C1020" s="253"/>
      <c r="D1020" s="253"/>
      <c r="E1020" s="253"/>
      <c r="F1020" s="168"/>
    </row>
    <row r="1021" spans="1:8" x14ac:dyDescent="0.25">
      <c r="A1021" s="253" t="s">
        <v>1454</v>
      </c>
      <c r="B1021" s="253"/>
      <c r="C1021" s="253"/>
      <c r="D1021" s="253"/>
      <c r="E1021" s="253"/>
      <c r="F1021" s="242"/>
    </row>
    <row r="1022" spans="1:8" x14ac:dyDescent="0.25">
      <c r="A1022" s="253" t="s">
        <v>151</v>
      </c>
      <c r="B1022" s="253"/>
      <c r="C1022" s="253"/>
      <c r="D1022" s="253"/>
      <c r="E1022" s="253"/>
      <c r="F1022" s="168"/>
      <c r="G1022" s="186"/>
      <c r="H1022" s="186"/>
    </row>
    <row r="1028" spans="1:6" x14ac:dyDescent="0.25">
      <c r="A1028" s="237"/>
      <c r="B1028" s="243"/>
      <c r="C1028" s="169"/>
      <c r="D1028" s="237"/>
      <c r="E1028" s="251"/>
      <c r="F1028" s="244"/>
    </row>
    <row r="1029" spans="1:6" x14ac:dyDescent="0.25">
      <c r="A1029" s="236"/>
      <c r="C1029" s="169"/>
      <c r="D1029" s="236"/>
    </row>
    <row r="1030" spans="1:6" x14ac:dyDescent="0.25">
      <c r="A1030" s="236"/>
      <c r="C1030" s="169"/>
      <c r="D1030" s="236"/>
    </row>
  </sheetData>
  <mergeCells count="11">
    <mergeCell ref="A1021:E1021"/>
    <mergeCell ref="A1022:E1022"/>
    <mergeCell ref="A1015:E1015"/>
    <mergeCell ref="A1019:E1019"/>
    <mergeCell ref="A1:F1"/>
    <mergeCell ref="A2:F2"/>
    <mergeCell ref="A1014:E1014"/>
    <mergeCell ref="A1016:E1016"/>
    <mergeCell ref="A1017:E1017"/>
    <mergeCell ref="A1018:E1018"/>
    <mergeCell ref="A1020:E1020"/>
  </mergeCells>
  <hyperlinks>
    <hyperlink ref="D91" r:id="rId1" location="BG6.1" display="03.%20CANTIDADES%20FACULTAD%20DE%20INGENIERIAS%20-%20IPET.xlsx#BG6.1"/>
    <hyperlink ref="D93" r:id="rId2" location="BG6.4" display="03.%20CANTIDADES%20FACULTAD%20DE%20INGENIERIAS%20-%20IPET.xlsx#BG6.4"/>
    <hyperlink ref="D94" r:id="rId3" location="BG6.5" display="03.%20CANTIDADES%20FACULTAD%20DE%20INGENIERIAS%20-%20IPET.xlsx#BG6.5"/>
    <hyperlink ref="D122" r:id="rId4" location="ING6.4" display="03. CANTIDADES FACULTAD DE INGENIERIAS - IPET.xlsx - ING6.4"/>
  </hyperlinks>
  <printOptions horizontalCentered="1"/>
  <pageMargins left="0.59055118110236227" right="0.59055118110236227" top="0.62992125984251968" bottom="0.62992125984251968" header="0.31496062992125984" footer="0.31496062992125984"/>
  <pageSetup fitToHeight="0" orientation="portrait" r:id="rId5"/>
  <rowBreaks count="9" manualBreakCount="9">
    <brk id="26" max="5" man="1"/>
    <brk id="51" max="5" man="1"/>
    <brk id="375" max="5" man="1"/>
    <brk id="393" max="5" man="1"/>
    <brk id="427" max="5" man="1"/>
    <brk id="469" max="5" man="1"/>
    <brk id="601" max="5" man="1"/>
    <brk id="739" max="5" man="1"/>
    <brk id="77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</vt:lpstr>
      <vt:lpstr>ANEXO B</vt:lpstr>
      <vt:lpstr>'ANEXO B'!Área_de_impresión</vt:lpstr>
      <vt:lpstr>AP!Área_de_impresión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ST-F7PT3V1</dc:creator>
  <cp:lastModifiedBy>Windows User</cp:lastModifiedBy>
  <cp:lastPrinted>2019-05-06T14:18:56Z</cp:lastPrinted>
  <dcterms:created xsi:type="dcterms:W3CDTF">2017-08-09T19:09:01Z</dcterms:created>
  <dcterms:modified xsi:type="dcterms:W3CDTF">2019-05-24T16:09:09Z</dcterms:modified>
</cp:coreProperties>
</file>